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70" tabRatio="896" activeTab="8"/>
  </bookViews>
  <sheets>
    <sheet name="FIR" sheetId="1" r:id="rId1"/>
    <sheet name="NA9-10" sheetId="2" r:id="rId2"/>
    <sheet name="NA11-12" sheetId="3" r:id="rId3"/>
    <sheet name="NA13-14" sheetId="4" r:id="rId4"/>
    <sheet name="NA15-17" sheetId="5" r:id="rId5"/>
    <sheet name="NA18+" sheetId="6" r:id="rId6"/>
    <sheet name="EL11-12" sheetId="7" r:id="rId7"/>
    <sheet name="EL13-14" sheetId="8" r:id="rId8"/>
    <sheet name="EL15-17" sheetId="9" r:id="rId9"/>
    <sheet name="EL18-&gt;SE" sheetId="10" r:id="rId10"/>
    <sheet name="SYN NA" sheetId="11" r:id="rId11"/>
    <sheet name="SYN EL11-13" sheetId="12" r:id="rId12"/>
    <sheet name="SYN EL14-17" sheetId="13" r:id="rId13"/>
    <sheet name="SYN EL18+" sheetId="14" r:id="rId14"/>
    <sheet name="table_diff" sheetId="15" r:id="rId15"/>
    <sheet name="table_diff_SE" sheetId="16" r:id="rId16"/>
  </sheets>
  <definedNames>
    <definedName name="_xlfn.IFERROR" hidden="1">#NAME?</definedName>
    <definedName name="a" localSheetId="6" hidden="1">{#N/A,#N/A,FALSE,"REGIONAL";#N/A,#N/A,FALSE,"NAJE-NAES-FEPO-FEES-FEJU"}</definedName>
    <definedName name="a" localSheetId="7" hidden="1">{#N/A,#N/A,FALSE,"REGIONAL";#N/A,#N/A,FALSE,"NAJE-NAES-FEPO-FEES-FEJU"}</definedName>
    <definedName name="a" localSheetId="9" hidden="1">{#N/A,#N/A,FALSE,"REGIONAL";#N/A,#N/A,FALSE,"NAJE-NAES-FEPO-FEES-FEJU"}</definedName>
    <definedName name="a" localSheetId="0" hidden="1">{#N/A,#N/A,FALSE,"REGIONAL";#N/A,#N/A,FALSE,"NAJE-NAES-FEPO-FEES-FEJU"}</definedName>
    <definedName name="a" localSheetId="2" hidden="1">{#N/A,#N/A,FALSE,"REGIONAL";#N/A,#N/A,FALSE,"NAJE-NAES-FEPO-FEES-FEJU"}</definedName>
    <definedName name="a" localSheetId="3" hidden="1">{#N/A,#N/A,FALSE,"REGIONAL";#N/A,#N/A,FALSE,"NAJE-NAES-FEPO-FEES-FEJU"}</definedName>
    <definedName name="a" localSheetId="1" hidden="1">{#N/A,#N/A,FALSE,"REGIONAL";#N/A,#N/A,FALSE,"NAJE-NAES-FEPO-FEES-FEJU"}</definedName>
    <definedName name="a" localSheetId="13" hidden="1">{#N/A,#N/A,FALSE,"REGIONAL";#N/A,#N/A,FALSE,"NAJE-NAES-FEPO-FEES-FEJU"}</definedName>
    <definedName name="a" hidden="1">{#N/A,#N/A,FALSE,"REGIONAL";#N/A,#N/A,FALSE,"NAJE-NAES-FEPO-FEES-FEJU"}</definedName>
    <definedName name="b" localSheetId="6" hidden="1">{#N/A,#N/A,FALSE,"REGIONAL";#N/A,#N/A,FALSE,"NAJE-NAES-FEPO-FEES-FEJU"}</definedName>
    <definedName name="b" localSheetId="7" hidden="1">{#N/A,#N/A,FALSE,"REGIONAL";#N/A,#N/A,FALSE,"NAJE-NAES-FEPO-FEES-FEJU"}</definedName>
    <definedName name="b" localSheetId="3" hidden="1">{#N/A,#N/A,FALSE,"REGIONAL";#N/A,#N/A,FALSE,"NAJE-NAES-FEPO-FEES-FEJU"}</definedName>
    <definedName name="b" hidden="1">{#N/A,#N/A,FALSE,"REGIONAL";#N/A,#N/A,FALSE,"NAJE-NAES-FEPO-FEES-FEJU"}</definedName>
    <definedName name="carpé" localSheetId="9">'table_diff_SE'!$D$2:$D$47</definedName>
    <definedName name="carpé" localSheetId="13">'table_diff_SE'!$D$2:$D$47</definedName>
    <definedName name="carpé">'table_diff'!$D$6:$D$85</definedName>
    <definedName name="carpé_E11">'EL11-12'!$Y$37:$Y$95</definedName>
    <definedName name="carpé_E13">'EL13-14'!$Y$37:$Y$95</definedName>
    <definedName name="carpé_FIR" localSheetId="0">'table_diff'!$D$2:$D$47</definedName>
    <definedName name="carpé_N09">'NA9-10'!$Y$37:$Y$95</definedName>
    <definedName name="carpé_N11">'NA11-12'!$Y$37:$Y$95</definedName>
    <definedName name="carpé_N13">'NA13-14'!$Y$37:$Y$95</definedName>
    <definedName name="d" localSheetId="6" hidden="1">{#N/A,#N/A,FALSE,"REGIONAL";#N/A,#N/A,FALSE,"NAJE-NAES-FEPO-FEES-FEJU"}</definedName>
    <definedName name="d" localSheetId="7" hidden="1">{#N/A,#N/A,FALSE,"REGIONAL";#N/A,#N/A,FALSE,"NAJE-NAES-FEPO-FEES-FEJU"}</definedName>
    <definedName name="d" localSheetId="8" hidden="1">{#N/A,#N/A,FALSE,"REGIONAL";#N/A,#N/A,FALSE,"NAJE-NAES-FEPO-FEES-FEJU"}</definedName>
    <definedName name="d" localSheetId="9" hidden="1">{#N/A,#N/A,FALSE,"REGIONAL";#N/A,#N/A,FALSE,"NAJE-NAES-FEPO-FEES-FEJU"}</definedName>
    <definedName name="d" localSheetId="0" hidden="1">{#N/A,#N/A,FALSE,"REGIONAL";#N/A,#N/A,FALSE,"NAJE-NAES-FEPO-FEES-FEJU"}</definedName>
    <definedName name="d" localSheetId="2" hidden="1">{#N/A,#N/A,FALSE,"REGIONAL";#N/A,#N/A,FALSE,"NAJE-NAES-FEPO-FEES-FEJU"}</definedName>
    <definedName name="d" localSheetId="3" hidden="1">{#N/A,#N/A,FALSE,"REGIONAL";#N/A,#N/A,FALSE,"NAJE-NAES-FEPO-FEES-FEJU"}</definedName>
    <definedName name="d" localSheetId="4" hidden="1">{#N/A,#N/A,FALSE,"REGIONAL";#N/A,#N/A,FALSE,"NAJE-NAES-FEPO-FEES-FEJU"}</definedName>
    <definedName name="d" localSheetId="5" hidden="1">{#N/A,#N/A,FALSE,"REGIONAL";#N/A,#N/A,FALSE,"NAJE-NAES-FEPO-FEES-FEJU"}</definedName>
    <definedName name="d" localSheetId="1" hidden="1">{#N/A,#N/A,FALSE,"REGIONAL";#N/A,#N/A,FALSE,"NAJE-NAES-FEPO-FEES-FEJU"}</definedName>
    <definedName name="d" localSheetId="11" hidden="1">{#N/A,#N/A,FALSE,"REGIONAL";#N/A,#N/A,FALSE,"NAJE-NAES-FEPO-FEES-FEJU"}</definedName>
    <definedName name="d" localSheetId="12" hidden="1">{#N/A,#N/A,FALSE,"REGIONAL";#N/A,#N/A,FALSE,"NAJE-NAES-FEPO-FEES-FEJU"}</definedName>
    <definedName name="d" localSheetId="13" hidden="1">{#N/A,#N/A,FALSE,"REGIONAL";#N/A,#N/A,FALSE,"NAJE-NAES-FEPO-FEES-FEJU"}</definedName>
    <definedName name="d" localSheetId="10" hidden="1">{#N/A,#N/A,FALSE,"REGIONAL";#N/A,#N/A,FALSE,"NAJE-NAES-FEPO-FEES-FEJU"}</definedName>
    <definedName name="d" hidden="1">{#N/A,#N/A,FALSE,"REGIONAL";#N/A,#N/A,FALSE,"NAJE-NAES-FEPO-FEES-FEJU"}</definedName>
    <definedName name="e" localSheetId="6" hidden="1">{#N/A,#N/A,FALSE,"REGIONAL";#N/A,#N/A,FALSE,"NAJE-NAES-FEPO-FEES-FEJU"}</definedName>
    <definedName name="e" localSheetId="7" hidden="1">{#N/A,#N/A,FALSE,"REGIONAL";#N/A,#N/A,FALSE,"NAJE-NAES-FEPO-FEES-FEJU"}</definedName>
    <definedName name="e" localSheetId="9" hidden="1">{#N/A,#N/A,FALSE,"REGIONAL";#N/A,#N/A,FALSE,"NAJE-NAES-FEPO-FEES-FEJU"}</definedName>
    <definedName name="e" localSheetId="0" hidden="1">{#N/A,#N/A,FALSE,"REGIONAL";#N/A,#N/A,FALSE,"NAJE-NAES-FEPO-FEES-FEJU"}</definedName>
    <definedName name="e" localSheetId="2" hidden="1">{#N/A,#N/A,FALSE,"REGIONAL";#N/A,#N/A,FALSE,"NAJE-NAES-FEPO-FEES-FEJU"}</definedName>
    <definedName name="e" localSheetId="3" hidden="1">{#N/A,#N/A,FALSE,"REGIONAL";#N/A,#N/A,FALSE,"NAJE-NAES-FEPO-FEES-FEJU"}</definedName>
    <definedName name="e" localSheetId="1" hidden="1">{#N/A,#N/A,FALSE,"REGIONAL";#N/A,#N/A,FALSE,"NAJE-NAES-FEPO-FEES-FEJU"}</definedName>
    <definedName name="e" localSheetId="13" hidden="1">{#N/A,#N/A,FALSE,"REGIONAL";#N/A,#N/A,FALSE,"NAJE-NAES-FEPO-FEES-FEJU"}</definedName>
    <definedName name="e" hidden="1">{#N/A,#N/A,FALSE,"REGIONAL";#N/A,#N/A,FALSE,"NAJE-NAES-FEPO-FEES-FEJU"}</definedName>
    <definedName name="fhjs" localSheetId="6" hidden="1">{#N/A,#N/A,FALSE,"REGIONAL";#N/A,#N/A,FALSE,"NAJE-NAES-FEPO-FEES-FEJU"}</definedName>
    <definedName name="fhjs" localSheetId="7" hidden="1">{#N/A,#N/A,FALSE,"REGIONAL";#N/A,#N/A,FALSE,"NAJE-NAES-FEPO-FEES-FEJU"}</definedName>
    <definedName name="fhjs" localSheetId="8" hidden="1">{#N/A,#N/A,FALSE,"REGIONAL";#N/A,#N/A,FALSE,"NAJE-NAES-FEPO-FEES-FEJU"}</definedName>
    <definedName name="fhjs" localSheetId="9" hidden="1">{#N/A,#N/A,FALSE,"REGIONAL";#N/A,#N/A,FALSE,"NAJE-NAES-FEPO-FEES-FEJU"}</definedName>
    <definedName name="fhjs" localSheetId="0" hidden="1">{#N/A,#N/A,FALSE,"REGIONAL";#N/A,#N/A,FALSE,"NAJE-NAES-FEPO-FEES-FEJU"}</definedName>
    <definedName name="fhjs" localSheetId="2" hidden="1">{#N/A,#N/A,FALSE,"REGIONAL";#N/A,#N/A,FALSE,"NAJE-NAES-FEPO-FEES-FEJU"}</definedName>
    <definedName name="fhjs" localSheetId="3" hidden="1">{#N/A,#N/A,FALSE,"REGIONAL";#N/A,#N/A,FALSE,"NAJE-NAES-FEPO-FEES-FEJU"}</definedName>
    <definedName name="fhjs" localSheetId="4" hidden="1">{#N/A,#N/A,FALSE,"REGIONAL";#N/A,#N/A,FALSE,"NAJE-NAES-FEPO-FEES-FEJU"}</definedName>
    <definedName name="fhjs" localSheetId="5" hidden="1">{#N/A,#N/A,FALSE,"REGIONAL";#N/A,#N/A,FALSE,"NAJE-NAES-FEPO-FEES-FEJU"}</definedName>
    <definedName name="fhjs" localSheetId="1" hidden="1">{#N/A,#N/A,FALSE,"REGIONAL";#N/A,#N/A,FALSE,"NAJE-NAES-FEPO-FEES-FEJU"}</definedName>
    <definedName name="fhjs" localSheetId="11" hidden="1">{#N/A,#N/A,FALSE,"REGIONAL";#N/A,#N/A,FALSE,"NAJE-NAES-FEPO-FEES-FEJU"}</definedName>
    <definedName name="fhjs" localSheetId="12" hidden="1">{#N/A,#N/A,FALSE,"REGIONAL";#N/A,#N/A,FALSE,"NAJE-NAES-FEPO-FEES-FEJU"}</definedName>
    <definedName name="fhjs" localSheetId="13" hidden="1">{#N/A,#N/A,FALSE,"REGIONAL";#N/A,#N/A,FALSE,"NAJE-NAES-FEPO-FEES-FEJU"}</definedName>
    <definedName name="fhjs" localSheetId="10" hidden="1">{#N/A,#N/A,FALSE,"REGIONAL";#N/A,#N/A,FALSE,"NAJE-NAES-FEPO-FEES-FEJU"}</definedName>
    <definedName name="fhjs" hidden="1">{#N/A,#N/A,FALSE,"REGIONAL";#N/A,#N/A,FALSE,"NAJE-NAES-FEPO-FEES-FEJU"}</definedName>
    <definedName name="figure" localSheetId="9">'table_diff_SE'!$A$6:$A$86</definedName>
    <definedName name="figure" localSheetId="13">'table_diff_SE'!$A$6:$A$86</definedName>
    <definedName name="figure">'table_diff'!$A$6:$A$85</definedName>
    <definedName name="figure_E11">'EL11-12'!$V$37:$V$95</definedName>
    <definedName name="figure_E11_10" localSheetId="6">'EL11-12'!$AC$37:$AC$117</definedName>
    <definedName name="figure_E13">'EL13-14'!$V$37:$V$95</definedName>
    <definedName name="figure_FIR" localSheetId="0">'table_diff'!$A$2:$A$47</definedName>
    <definedName name="figure_N09">'NA9-10'!$V$37:$V$95</definedName>
    <definedName name="figure_N11">'NA11-12'!$V$37:$V$95</definedName>
    <definedName name="figure_N13">'NA13-14'!$V$37:$V$95</definedName>
    <definedName name="figure_NA">'table_diff'!$A$6:$A$68</definedName>
    <definedName name="figure_NA18">'table_diff_SE'!$A$6:$A$82</definedName>
    <definedName name="groupé" localSheetId="9">'table_diff_SE'!$C$6:$C$86</definedName>
    <definedName name="groupé" localSheetId="13">'table_diff_SE'!$C$6:$C$86</definedName>
    <definedName name="groupé">'table_diff'!$C$6:$C$85</definedName>
    <definedName name="groupé_E11">'EL11-12'!$X$37:$X$95</definedName>
    <definedName name="groupé_E13">'EL13-14'!$X$37:$X$95</definedName>
    <definedName name="groupé_FIR" localSheetId="0">'table_diff'!$C$2:$C$47</definedName>
    <definedName name="groupé_N09">'NA9-10'!$X$37:$X$95</definedName>
    <definedName name="groupé_N11">'NA11-12'!$X$37:$X$95</definedName>
    <definedName name="groupé_N13">'NA13-14'!$X$37:$X$95</definedName>
    <definedName name="jk" localSheetId="6" hidden="1">{#N/A,#N/A,FALSE,"REGIONAL";#N/A,#N/A,FALSE,"NAJE-NAES-FEPO-FEES-FEJU"}</definedName>
    <definedName name="jk" localSheetId="7" hidden="1">{#N/A,#N/A,FALSE,"REGIONAL";#N/A,#N/A,FALSE,"NAJE-NAES-FEPO-FEES-FEJU"}</definedName>
    <definedName name="jk" localSheetId="8" hidden="1">{#N/A,#N/A,FALSE,"REGIONAL";#N/A,#N/A,FALSE,"NAJE-NAES-FEPO-FEES-FEJU"}</definedName>
    <definedName name="jk" localSheetId="9" hidden="1">{#N/A,#N/A,FALSE,"REGIONAL";#N/A,#N/A,FALSE,"NAJE-NAES-FEPO-FEES-FEJU"}</definedName>
    <definedName name="jk" localSheetId="0" hidden="1">{#N/A,#N/A,FALSE,"REGIONAL";#N/A,#N/A,FALSE,"NAJE-NAES-FEPO-FEES-FEJU"}</definedName>
    <definedName name="jk" localSheetId="2" hidden="1">{#N/A,#N/A,FALSE,"REGIONAL";#N/A,#N/A,FALSE,"NAJE-NAES-FEPO-FEES-FEJU"}</definedName>
    <definedName name="jk" localSheetId="3" hidden="1">{#N/A,#N/A,FALSE,"REGIONAL";#N/A,#N/A,FALSE,"NAJE-NAES-FEPO-FEES-FEJU"}</definedName>
    <definedName name="jk" localSheetId="4" hidden="1">{#N/A,#N/A,FALSE,"REGIONAL";#N/A,#N/A,FALSE,"NAJE-NAES-FEPO-FEES-FEJU"}</definedName>
    <definedName name="jk" localSheetId="5" hidden="1">{#N/A,#N/A,FALSE,"REGIONAL";#N/A,#N/A,FALSE,"NAJE-NAES-FEPO-FEES-FEJU"}</definedName>
    <definedName name="jk" localSheetId="1" hidden="1">{#N/A,#N/A,FALSE,"REGIONAL";#N/A,#N/A,FALSE,"NAJE-NAES-FEPO-FEES-FEJU"}</definedName>
    <definedName name="jk" localSheetId="11" hidden="1">{#N/A,#N/A,FALSE,"REGIONAL";#N/A,#N/A,FALSE,"NAJE-NAES-FEPO-FEES-FEJU"}</definedName>
    <definedName name="jk" localSheetId="12" hidden="1">{#N/A,#N/A,FALSE,"REGIONAL";#N/A,#N/A,FALSE,"NAJE-NAES-FEPO-FEES-FEJU"}</definedName>
    <definedName name="jk" localSheetId="13" hidden="1">{#N/A,#N/A,FALSE,"REGIONAL";#N/A,#N/A,FALSE,"NAJE-NAES-FEPO-FEES-FEJU"}</definedName>
    <definedName name="jk" localSheetId="10" hidden="1">{#N/A,#N/A,FALSE,"REGIONAL";#N/A,#N/A,FALSE,"NAJE-NAES-FEPO-FEES-FEJU"}</definedName>
    <definedName name="jk" hidden="1">{#N/A,#N/A,FALSE,"REGIONAL";#N/A,#N/A,FALSE,"NAJE-NAES-FEPO-FEES-FEJU"}</definedName>
    <definedName name="matrice_diff" localSheetId="9">'table_diff_SE'!$A$6:$E$86</definedName>
    <definedName name="matrice_diff" localSheetId="13">'table_diff_SE'!$A$6:$E$86</definedName>
    <definedName name="matrice_diff">'table_diff'!$A$6:$E$85</definedName>
    <definedName name="matrice_diff_E11">'EL11-12'!$V$37:$Z$116</definedName>
    <definedName name="matrice_diff_E11_10">'EL11-12'!$AC$37:$AG$117</definedName>
    <definedName name="matrice_diff_E13">'EL13-14'!$V$37:$Z$116</definedName>
    <definedName name="matrice_diff_FIR" localSheetId="0">'table_diff'!$A$2:$E$47</definedName>
    <definedName name="matrice_diff_N09">'NA9-10'!$V$37:$Z$95</definedName>
    <definedName name="matrice_diff_N09_10">'NA9-10'!$AC$37:$AG$95</definedName>
    <definedName name="matrice_diff_N11">'NA11-12'!$V$37:$Z$95</definedName>
    <definedName name="matrice_diff_N13">'NA13-14'!$V$37:$Z$95</definedName>
    <definedName name="matrice_diff_NA">'table_diff'!$A$6:$E$76</definedName>
    <definedName name="matrice_diff_NA18">'table_diff_SE'!$A$6:$E$82</definedName>
    <definedName name="naturel">"sans pos"</definedName>
    <definedName name="numerique" localSheetId="9">'table_diff_SE'!$A$6:$F$86</definedName>
    <definedName name="numerique" localSheetId="13">'table_diff_SE'!$A$6:$F$86</definedName>
    <definedName name="numerique">'table_diff'!$A$6:$F$85</definedName>
    <definedName name="numerique_E11">'EL11-12'!$V$37:$AA$116</definedName>
    <definedName name="numerique_E11_10">'EL11-12'!$AC$37:$AH$117</definedName>
    <definedName name="numerique_E13">'EL13-14'!$V$37:$AA$116</definedName>
    <definedName name="numerique_FIR" localSheetId="0">'table_diff'!$A$2:$F$47</definedName>
    <definedName name="numerique_N09">'NA9-10'!$V$37:$AA$95</definedName>
    <definedName name="numerique_N11">'NA11-12'!$V$37:$AA$95</definedName>
    <definedName name="numerique_N13">'NA13-14'!$V$37:$AA$95</definedName>
    <definedName name="numerique_NA">'table_diff'!$A$6:$F$65</definedName>
    <definedName name="numerique_NA18">'table_diff_SE'!$A$6:$F$82</definedName>
    <definedName name="pos?">"position ?"</definedName>
    <definedName name="position" localSheetId="9">'table_diff_SE'!$H$1:$H$4</definedName>
    <definedName name="position" localSheetId="13">'table_diff_SE'!$H$1:$H$4</definedName>
    <definedName name="position">'table_diff'!$H$1:$H$4</definedName>
    <definedName name="sans_pos" localSheetId="9">'table_diff_SE'!$B$6:$B$86</definedName>
    <definedName name="sans_pos" localSheetId="13">'table_diff_SE'!$B$6:$B$86</definedName>
    <definedName name="sans_pos">'table_diff'!$B$6:$B$85</definedName>
    <definedName name="sans_pos_E11">'EL11-12'!$W$37:$W$116</definedName>
    <definedName name="sans_pos_E13">'EL13-14'!$W$37:$W$116</definedName>
    <definedName name="sans_pos_FIR" localSheetId="0">'table_diff'!$B$2:$B$47</definedName>
    <definedName name="sans_pos_N09">'NA9-10'!$W$37:$W$95</definedName>
    <definedName name="sans_pos_N11">'NA11-12'!$W$37:$W$95</definedName>
    <definedName name="sans_pos_N13">'NA13-14'!$W$37:$W$95</definedName>
    <definedName name="tendu" localSheetId="9">'table_diff_SE'!$E$6:$E$86</definedName>
    <definedName name="tendu" localSheetId="13">'table_diff_SE'!$E$6:$E$86</definedName>
    <definedName name="tendu">'table_diff'!$E$6:$E$85</definedName>
    <definedName name="tendu_E11">'EL11-12'!$Z$37:$Z$116</definedName>
    <definedName name="tendu_E13">'EL13-14'!$Z$37:$Z$116</definedName>
    <definedName name="tendu_FIR" localSheetId="0">'table_diff'!$E$2:$E$47</definedName>
    <definedName name="tendu_N09">'NA9-10'!$Z$37:$Z$95</definedName>
    <definedName name="tendu_N11">'NA11-12'!$Z$37:$Z$95</definedName>
    <definedName name="tendu_N13">'NA13-14'!$Z$37:$Z$95</definedName>
    <definedName name="wrn.ma._.vue." localSheetId="6" hidden="1">{#N/A,#N/A,FALSE,"REGIONAL";#N/A,#N/A,FALSE,"NAJE-NAES-FEPO-FEES-FEJU"}</definedName>
    <definedName name="wrn.ma._.vue." localSheetId="7" hidden="1">{#N/A,#N/A,FALSE,"REGIONAL";#N/A,#N/A,FALSE,"NAJE-NAES-FEPO-FEES-FEJU"}</definedName>
    <definedName name="wrn.ma._.vue." localSheetId="8" hidden="1">{#N/A,#N/A,FALSE,"REGIONAL";#N/A,#N/A,FALSE,"NAJE-NAES-FEPO-FEES-FEJU"}</definedName>
    <definedName name="wrn.ma._.vue." localSheetId="9" hidden="1">{#N/A,#N/A,FALSE,"REGIONAL";#N/A,#N/A,FALSE,"NAJE-NAES-FEPO-FEES-FEJU"}</definedName>
    <definedName name="wrn.ma._.vue." localSheetId="0" hidden="1">{#N/A,#N/A,FALSE,"REGIONAL";#N/A,#N/A,FALSE,"NAJE-NAES-FEPO-FEES-FEJU"}</definedName>
    <definedName name="wrn.ma._.vue." localSheetId="2" hidden="1">{#N/A,#N/A,FALSE,"REGIONAL";#N/A,#N/A,FALSE,"NAJE-NAES-FEPO-FEES-FEJU"}</definedName>
    <definedName name="wrn.ma._.vue." localSheetId="3" hidden="1">{#N/A,#N/A,FALSE,"REGIONAL";#N/A,#N/A,FALSE,"NAJE-NAES-FEPO-FEES-FEJU"}</definedName>
    <definedName name="wrn.ma._.vue." localSheetId="4" hidden="1">{#N/A,#N/A,FALSE,"REGIONAL";#N/A,#N/A,FALSE,"NAJE-NAES-FEPO-FEES-FEJU"}</definedName>
    <definedName name="wrn.ma._.vue." localSheetId="5" hidden="1">{#N/A,#N/A,FALSE,"REGIONAL";#N/A,#N/A,FALSE,"NAJE-NAES-FEPO-FEES-FEJU"}</definedName>
    <definedName name="wrn.ma._.vue." localSheetId="1" hidden="1">{#N/A,#N/A,FALSE,"REGIONAL";#N/A,#N/A,FALSE,"NAJE-NAES-FEPO-FEES-FEJU"}</definedName>
    <definedName name="wrn.ma._.vue." localSheetId="11" hidden="1">{#N/A,#N/A,FALSE,"REGIONAL";#N/A,#N/A,FALSE,"NAJE-NAES-FEPO-FEES-FEJU"}</definedName>
    <definedName name="wrn.ma._.vue." localSheetId="12" hidden="1">{#N/A,#N/A,FALSE,"REGIONAL";#N/A,#N/A,FALSE,"NAJE-NAES-FEPO-FEES-FEJU"}</definedName>
    <definedName name="wrn.ma._.vue." localSheetId="13" hidden="1">{#N/A,#N/A,FALSE,"REGIONAL";#N/A,#N/A,FALSE,"NAJE-NAES-FEPO-FEES-FEJU"}</definedName>
    <definedName name="wrn.ma._.vue." localSheetId="10" hidden="1">{#N/A,#N/A,FALSE,"REGIONAL";#N/A,#N/A,FALSE,"NAJE-NAES-FEPO-FEES-FEJU"}</definedName>
    <definedName name="wrn.ma._.vue." hidden="1">{#N/A,#N/A,FALSE,"REGIONAL";#N/A,#N/A,FALSE,"NAJE-NAES-FEPO-FEES-FEJU"}</definedName>
    <definedName name="_xlnm.Print_Area" localSheetId="6">'EL11-12'!$A$1:$R$21</definedName>
    <definedName name="_xlnm.Print_Area" localSheetId="7">'EL13-14'!$A$1:$R$21</definedName>
    <definedName name="_xlnm.Print_Area" localSheetId="8">'EL15-17'!$A$1:$P$21</definedName>
    <definedName name="_xlnm.Print_Area" localSheetId="0">'FIR'!$A$1:$M$24</definedName>
    <definedName name="_xlnm.Print_Area" localSheetId="2">'NA11-12'!$A$1:$R$21</definedName>
    <definedName name="_xlnm.Print_Area" localSheetId="3">'NA13-14'!$A$1:$R$21</definedName>
    <definedName name="_xlnm.Print_Area" localSheetId="4">'NA15-17'!$A$1:$P$21</definedName>
    <definedName name="_xlnm.Print_Area" localSheetId="5">'NA18+'!$A$1:$P$21</definedName>
    <definedName name="_xlnm.Print_Area" localSheetId="1">'NA9-10'!$A$1:$R$21</definedName>
    <definedName name="_xlnm.Print_Area" localSheetId="11">'SYN EL11-13'!$A$1:$P$21</definedName>
    <definedName name="_xlnm.Print_Area" localSheetId="12">'SYN EL14-17'!$A$1:$P$21</definedName>
    <definedName name="_xlnm.Print_Area" localSheetId="13">'SYN EL18+'!$A$1:$P$21</definedName>
    <definedName name="_xlnm.Print_Area" localSheetId="10">'SYN NA'!$A$1:$O$21</definedName>
    <definedName name="_xlnm.Print_Area" localSheetId="14">'table_diff'!$A$1:$F$85</definedName>
    <definedName name="_xlnm.Print_Area" localSheetId="15">'table_diff_SE'!$A$1:$F$86</definedName>
  </definedNames>
  <calcPr fullCalcOnLoad="1"/>
</workbook>
</file>

<file path=xl/sharedStrings.xml><?xml version="1.0" encoding="utf-8"?>
<sst xmlns="http://schemas.openxmlformats.org/spreadsheetml/2006/main" count="2806" uniqueCount="196">
  <si>
    <t xml:space="preserve">CARTE DE COMPETITION </t>
  </si>
  <si>
    <t>TRAMPOLINE INDIVIDUEL</t>
  </si>
  <si>
    <t>NOM :</t>
  </si>
  <si>
    <t>PRENOM :</t>
  </si>
  <si>
    <t>CLUB :</t>
  </si>
  <si>
    <t>LIBRE ( L )</t>
  </si>
  <si>
    <t>TOUCHES</t>
  </si>
  <si>
    <t>position</t>
  </si>
  <si>
    <t>DIFFICULTE</t>
  </si>
  <si>
    <t>CONTROLE</t>
  </si>
  <si>
    <t>*</t>
  </si>
  <si>
    <t>TOTAL</t>
  </si>
  <si>
    <t xml:space="preserve"> -</t>
  </si>
  <si>
    <t>O</t>
  </si>
  <si>
    <t>&lt;</t>
  </si>
  <si>
    <t>/</t>
  </si>
  <si>
    <t>Saut groupé</t>
  </si>
  <si>
    <t>Saut carpé</t>
  </si>
  <si>
    <t>Saut écart</t>
  </si>
  <si>
    <t>1/2 Vrille</t>
  </si>
  <si>
    <t>Vrille</t>
  </si>
  <si>
    <t>Assis</t>
  </si>
  <si>
    <t>1/2 Assis</t>
  </si>
  <si>
    <t>Debout (assis)</t>
  </si>
  <si>
    <t>1/2 Debout (assis)</t>
  </si>
  <si>
    <t>Ventre</t>
  </si>
  <si>
    <t>1/2 Ventre</t>
  </si>
  <si>
    <t>Debout (ventre)</t>
  </si>
  <si>
    <t>Dos</t>
  </si>
  <si>
    <t>1/2 Dos</t>
  </si>
  <si>
    <t>Debout (dos)</t>
  </si>
  <si>
    <t>1/2 Debout (dos)</t>
  </si>
  <si>
    <t xml:space="preserve"> - - - - SALTO SIMPLE - - - -</t>
  </si>
  <si>
    <t>erreur</t>
  </si>
  <si>
    <t>Back</t>
  </si>
  <si>
    <t>Salto AV</t>
  </si>
  <si>
    <t>Barani</t>
  </si>
  <si>
    <t>3/4 Avant</t>
  </si>
  <si>
    <t>Ball Out</t>
  </si>
  <si>
    <t>Barani ball out</t>
  </si>
  <si>
    <t>Rudy ball out</t>
  </si>
  <si>
    <t>Randy ball out</t>
  </si>
  <si>
    <t>Porpus</t>
  </si>
  <si>
    <t>3/4 Arrière</t>
  </si>
  <si>
    <t>Cody</t>
  </si>
  <si>
    <t>Full Cody</t>
  </si>
  <si>
    <t>Full</t>
  </si>
  <si>
    <t>Double Full</t>
  </si>
  <si>
    <t>Rudy</t>
  </si>
  <si>
    <t>Randy</t>
  </si>
  <si>
    <t>Ady</t>
  </si>
  <si>
    <t xml:space="preserve"> - - - - DOUBLE SALTOS  - - - -</t>
  </si>
  <si>
    <t>1 3/4 AV</t>
  </si>
  <si>
    <t>Double back</t>
  </si>
  <si>
    <t>Half out</t>
  </si>
  <si>
    <t>Back in full out</t>
  </si>
  <si>
    <t>Rudy out</t>
  </si>
  <si>
    <t>Randy out</t>
  </si>
  <si>
    <t>Barani in</t>
  </si>
  <si>
    <t>Half in half out</t>
  </si>
  <si>
    <t>Half in rudy out</t>
  </si>
  <si>
    <t>Half in randy out</t>
  </si>
  <si>
    <t>Full in full out</t>
  </si>
  <si>
    <t>Full in rudy out</t>
  </si>
  <si>
    <t>Miller</t>
  </si>
  <si>
    <t>Double full in double full out</t>
  </si>
  <si>
    <t>Half out ball out</t>
  </si>
  <si>
    <t xml:space="preserve"> - - - - TRIPLE SALTOS  - - - -</t>
  </si>
  <si>
    <t>Half out triffis</t>
  </si>
  <si>
    <t>Half in half out triffis</t>
  </si>
  <si>
    <t>Full Full Full</t>
  </si>
  <si>
    <t>Rudy out triffis</t>
  </si>
  <si>
    <t>Full  full barani</t>
  </si>
  <si>
    <t>exigence</t>
  </si>
  <si>
    <t>Marquez d'une * les exigences choisies</t>
  </si>
  <si>
    <t>NATIONAL</t>
  </si>
  <si>
    <t>LIBRE A EXIGENCE  ( L* )</t>
  </si>
  <si>
    <t>TRAMPOLINE SYNCHRONISE</t>
  </si>
  <si>
    <t>MIXTE</t>
  </si>
  <si>
    <t>LIBRE 1 ( L )</t>
  </si>
  <si>
    <t>LIBRE  A EXIGENCE   ( L* )</t>
  </si>
  <si>
    <t>LIBRE    ( L )</t>
  </si>
  <si>
    <t>2 éléments marqués d'un (*) 
et comptabilisés</t>
  </si>
  <si>
    <t>Catégorie :</t>
  </si>
  <si>
    <t>Sexe :</t>
  </si>
  <si>
    <t>LIBRE 1</t>
  </si>
  <si>
    <t xml:space="preserve"> </t>
  </si>
  <si>
    <t>805</t>
  </si>
  <si>
    <t>Full in half out</t>
  </si>
  <si>
    <t>Back assis</t>
  </si>
  <si>
    <t>40 assis</t>
  </si>
  <si>
    <t>sans pos</t>
  </si>
  <si>
    <t>position ?</t>
  </si>
  <si>
    <t>Filière Inter Régionale  FIR</t>
  </si>
  <si>
    <t>1 vrille Dos</t>
  </si>
  <si>
    <t>12</t>
  </si>
  <si>
    <t>1/2 Dos (dos)</t>
  </si>
  <si>
    <t>21</t>
  </si>
  <si>
    <t xml:space="preserve"> - - - - SALTO SIMPLE - - départ avant - -</t>
  </si>
  <si>
    <t>Salto Avant</t>
  </si>
  <si>
    <t>Salto Avant arrivée Ventre</t>
  </si>
  <si>
    <t>50 Ventre</t>
  </si>
  <si>
    <t>3/4 avant</t>
  </si>
  <si>
    <t>7 00</t>
  </si>
  <si>
    <t xml:space="preserve"> - - - - SALTO SIMPLE - - départ arr - -</t>
  </si>
  <si>
    <t>Back arrivée Assis</t>
  </si>
  <si>
    <t>Back arrivée Dos</t>
  </si>
  <si>
    <t>50 Dos</t>
  </si>
  <si>
    <t xml:space="preserve"> - - - - DOUBLE SALTOS  - - départ avant - -</t>
  </si>
  <si>
    <t>8 01</t>
  </si>
  <si>
    <t>8 03</t>
  </si>
  <si>
    <t>8 05</t>
  </si>
  <si>
    <t>Barani in back out</t>
  </si>
  <si>
    <t>8 10</t>
  </si>
  <si>
    <t>8 21</t>
  </si>
  <si>
    <t>8 23</t>
  </si>
  <si>
    <t>Full in randy out</t>
  </si>
  <si>
    <t>8 25</t>
  </si>
  <si>
    <t>Double Porpus</t>
  </si>
  <si>
    <t>8 00</t>
  </si>
  <si>
    <t>9 01</t>
  </si>
  <si>
    <t xml:space="preserve"> - - - - DOUBLE SALTOS  - - départ arr- -</t>
  </si>
  <si>
    <t>8 11</t>
  </si>
  <si>
    <t>8 13</t>
  </si>
  <si>
    <t>8 15</t>
  </si>
  <si>
    <t>8 02</t>
  </si>
  <si>
    <t>8 22</t>
  </si>
  <si>
    <t>8 33</t>
  </si>
  <si>
    <t>8 44</t>
  </si>
  <si>
    <t xml:space="preserve"> - - - - TRIPLE SALTOS  - - départ avt - -</t>
  </si>
  <si>
    <t>2 3/4 Avant</t>
  </si>
  <si>
    <t>12 001</t>
  </si>
  <si>
    <t>12 101</t>
  </si>
  <si>
    <t>12 003</t>
  </si>
  <si>
    <t>Front in full middle barani out</t>
  </si>
  <si>
    <t>12 021</t>
  </si>
  <si>
    <t xml:space="preserve"> - - - - TRIPLE SALTOS  - - départ arr - -</t>
  </si>
  <si>
    <t>12 222</t>
  </si>
  <si>
    <t>Full in Full middle barani out</t>
  </si>
  <si>
    <t>12 221</t>
  </si>
  <si>
    <t xml:space="preserve"> - - - - 4 SALTOS  - - - -</t>
  </si>
  <si>
    <t>3 3/4 Avant</t>
  </si>
  <si>
    <t>15 0000</t>
  </si>
  <si>
    <t>Half out Quadriffis</t>
  </si>
  <si>
    <t>16 0001</t>
  </si>
  <si>
    <t>Half in half out Quadriffis</t>
  </si>
  <si>
    <t>16 1001</t>
  </si>
  <si>
    <t>LIBRE 2</t>
  </si>
  <si>
    <t>Triple back</t>
  </si>
  <si>
    <t>12 000</t>
  </si>
  <si>
    <t>Full in Double-full out</t>
  </si>
  <si>
    <t>8 24</t>
  </si>
  <si>
    <t>Full in Half out Triffis</t>
  </si>
  <si>
    <t>12 201</t>
  </si>
  <si>
    <t>Half in Rudi out Triffis</t>
  </si>
  <si>
    <t>12 103</t>
  </si>
  <si>
    <t>Full in Rudi out Triffis</t>
  </si>
  <si>
    <t>12 203</t>
  </si>
  <si>
    <t xml:space="preserve">LIBRE A EXIGENCE  ( L* ) </t>
  </si>
  <si>
    <t>1/2 Assis (assis)</t>
  </si>
  <si>
    <t>4 pattes (debout)</t>
  </si>
  <si>
    <t>Ventre (4 pattes)</t>
  </si>
  <si>
    <t>4 pattes (assis)</t>
  </si>
  <si>
    <t>1</t>
  </si>
  <si>
    <t>0</t>
  </si>
  <si>
    <t>4 pattes (ventre)</t>
  </si>
  <si>
    <t>cumul</t>
  </si>
  <si>
    <t>8 31</t>
  </si>
  <si>
    <t>Rudy in half out</t>
  </si>
  <si>
    <t>Vrille debout (dos)</t>
  </si>
  <si>
    <t>BONIFICATION</t>
  </si>
  <si>
    <t>BONIF.</t>
  </si>
  <si>
    <t>LIBRE *</t>
  </si>
  <si>
    <t>10eme touche</t>
  </si>
  <si>
    <t>LIBRE ( L* )</t>
  </si>
  <si>
    <t>9-10 ans</t>
  </si>
  <si>
    <t>11-12 ans</t>
  </si>
  <si>
    <t>ELITE</t>
  </si>
  <si>
    <t xml:space="preserve">ELITE </t>
  </si>
  <si>
    <t>13-14 ans</t>
  </si>
  <si>
    <t>15-17 ans</t>
  </si>
  <si>
    <t>GARCON</t>
  </si>
  <si>
    <t>18 ans et +</t>
  </si>
  <si>
    <t>Salto Avant / + vrille</t>
  </si>
  <si>
    <t>42</t>
  </si>
  <si>
    <t>FILLE</t>
  </si>
  <si>
    <t>9-11 ans</t>
  </si>
  <si>
    <t>11-13 ans</t>
  </si>
  <si>
    <t>14-17 ans</t>
  </si>
  <si>
    <t>12 301</t>
  </si>
  <si>
    <t>One and Half in Front midlle Half out</t>
  </si>
  <si>
    <t>LIBRE L</t>
  </si>
  <si>
    <t>2 diff.</t>
  </si>
  <si>
    <t>SENIOR</t>
  </si>
  <si>
    <t>4 Exig.</t>
  </si>
  <si>
    <r>
      <t>2 éléments marqués d'un (</t>
    </r>
    <r>
      <rPr>
        <b/>
        <i/>
        <sz val="12"/>
        <color indexed="30"/>
        <rFont val="Arial"/>
        <family val="2"/>
      </rPr>
      <t>d</t>
    </r>
    <r>
      <rPr>
        <b/>
        <i/>
        <sz val="12"/>
        <rFont val="Arial"/>
        <family val="2"/>
      </rPr>
      <t>) 
et comptabilisés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</si>
</sst>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"/>
    <numFmt numFmtId="173" formatCode="0.0"/>
    <numFmt numFmtId="174" formatCode="&quot;Vrai&quot;;&quot;Vrai&quot;;&quot;Faux&quot;"/>
    <numFmt numFmtId="175" formatCode="&quot;Actif&quot;;&quot;Actif&quot;;&quot;Inactif&quot;"/>
  </numFmts>
  <fonts count="93">
    <font>
      <sz val="10"/>
      <name val="Arial"/>
      <family val="0"/>
    </font>
    <font>
      <sz val="10"/>
      <name val="Helv"/>
      <family val="0"/>
    </font>
    <font>
      <b/>
      <sz val="16"/>
      <name val="Arial"/>
      <family val="2"/>
    </font>
    <font>
      <b/>
      <sz val="16"/>
      <color indexed="18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6"/>
      <name val="Arial Black"/>
      <family val="2"/>
    </font>
    <font>
      <b/>
      <sz val="14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Arial"/>
      <family val="2"/>
    </font>
    <font>
      <sz val="8"/>
      <color indexed="63"/>
      <name val="Arial"/>
      <family val="2"/>
    </font>
    <font>
      <b/>
      <i/>
      <sz val="10"/>
      <name val="Arial"/>
      <family val="2"/>
    </font>
    <font>
      <i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sz val="10"/>
      <color indexed="23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sz val="18"/>
      <color indexed="12"/>
      <name val="Arial Black"/>
      <family val="2"/>
    </font>
    <font>
      <sz val="18"/>
      <name val="Arial Black"/>
      <family val="2"/>
    </font>
    <font>
      <sz val="12"/>
      <color indexed="63"/>
      <name val="Arial"/>
      <family val="2"/>
    </font>
    <font>
      <sz val="10"/>
      <color indexed="30"/>
      <name val="MS Sans Serif"/>
      <family val="2"/>
    </font>
    <font>
      <sz val="10"/>
      <color indexed="10"/>
      <name val="MS Sans Serif"/>
      <family val="2"/>
    </font>
    <font>
      <b/>
      <sz val="18"/>
      <color indexed="12"/>
      <name val="Arial"/>
      <family val="2"/>
    </font>
    <font>
      <sz val="20"/>
      <name val="Arial Black"/>
      <family val="2"/>
    </font>
    <font>
      <sz val="20"/>
      <color indexed="56"/>
      <name val="Arial Black"/>
      <family val="2"/>
    </font>
    <font>
      <sz val="20"/>
      <color indexed="18"/>
      <name val="Arial Black"/>
      <family val="2"/>
    </font>
    <font>
      <sz val="24"/>
      <color indexed="9"/>
      <name val="Arial Black"/>
      <family val="2"/>
    </font>
    <font>
      <sz val="26"/>
      <name val="Arial Black"/>
      <family val="2"/>
    </font>
    <font>
      <sz val="26"/>
      <color indexed="9"/>
      <name val="Arial Black"/>
      <family val="2"/>
    </font>
    <font>
      <b/>
      <sz val="18"/>
      <color indexed="48"/>
      <name val="Arial"/>
      <family val="2"/>
    </font>
    <font>
      <sz val="24"/>
      <name val="Arial Black"/>
      <family val="2"/>
    </font>
    <font>
      <b/>
      <sz val="20"/>
      <color indexed="12"/>
      <name val="Arial"/>
      <family val="2"/>
    </font>
    <font>
      <b/>
      <i/>
      <sz val="12"/>
      <color indexed="30"/>
      <name val="Arial"/>
      <family val="2"/>
    </font>
    <font>
      <b/>
      <sz val="5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sz val="10"/>
      <color indexed="30"/>
      <name val="Arial"/>
      <family val="2"/>
    </font>
    <font>
      <b/>
      <i/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0"/>
      <color rgb="FF0033CC"/>
      <name val="Arial"/>
      <family val="2"/>
    </font>
    <font>
      <b/>
      <i/>
      <sz val="12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1" applyNumberFormat="0" applyAlignment="0" applyProtection="0"/>
    <xf numFmtId="0" fontId="69" fillId="0" borderId="2" applyNumberFormat="0" applyFill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0" fontId="1" fillId="0" borderId="3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8" borderId="0" applyNumberFormat="0" applyBorder="0" applyAlignment="0" applyProtection="0"/>
    <xf numFmtId="0" fontId="1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25" borderId="5" applyNumberFormat="0" applyAlignment="0" applyProtection="0"/>
    <xf numFmtId="0" fontId="1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31" borderId="10" applyNumberFormat="0" applyAlignment="0" applyProtection="0"/>
  </cellStyleXfs>
  <cellXfs count="177">
    <xf numFmtId="0" fontId="0" fillId="0" borderId="0" xfId="0" applyAlignment="1">
      <alignment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left" vertical="center"/>
      <protection hidden="1"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right" vertical="center"/>
      <protection hidden="1"/>
    </xf>
    <xf numFmtId="0" fontId="0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horizontal="right" vertical="center"/>
      <protection hidden="1"/>
    </xf>
    <xf numFmtId="0" fontId="0" fillId="32" borderId="0" xfId="0" applyFont="1" applyFill="1" applyBorder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0" xfId="0" applyNumberForma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4" fillId="32" borderId="0" xfId="0" applyFont="1" applyFill="1" applyAlignment="1" applyProtection="1">
      <alignment horizontal="left" vertical="center"/>
      <protection hidden="1"/>
    </xf>
    <xf numFmtId="0" fontId="8" fillId="32" borderId="0" xfId="0" applyFont="1" applyFill="1" applyAlignment="1" applyProtection="1">
      <alignment horizontal="center" vertical="center" textRotation="180" shrinkToFit="1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4" fillId="32" borderId="11" xfId="0" applyFont="1" applyFill="1" applyBorder="1" applyAlignment="1" applyProtection="1">
      <alignment horizontal="left" vertical="center" indent="1"/>
      <protection hidden="1" locked="0"/>
    </xf>
    <xf numFmtId="0" fontId="4" fillId="32" borderId="11" xfId="0" applyFont="1" applyFill="1" applyBorder="1" applyAlignment="1" applyProtection="1">
      <alignment horizontal="center" vertical="center"/>
      <protection hidden="1" locked="0"/>
    </xf>
    <xf numFmtId="17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center" indent="2"/>
      <protection hidden="1"/>
    </xf>
    <xf numFmtId="173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vertical="center"/>
      <protection hidden="1" locked="0"/>
    </xf>
    <xf numFmtId="0" fontId="13" fillId="32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center"/>
      <protection hidden="1"/>
    </xf>
    <xf numFmtId="49" fontId="13" fillId="0" borderId="0" xfId="0" applyNumberFormat="1" applyFont="1" applyFill="1" applyAlignment="1" applyProtection="1">
      <alignment horizontal="right"/>
      <protection hidden="1"/>
    </xf>
    <xf numFmtId="0" fontId="0" fillId="32" borderId="0" xfId="0" applyFill="1" applyAlignment="1" applyProtection="1">
      <alignment horizontal="center"/>
      <protection hidden="1"/>
    </xf>
    <xf numFmtId="49" fontId="0" fillId="32" borderId="0" xfId="0" applyNumberFormat="1" applyFill="1" applyAlignment="1" applyProtection="1">
      <alignment horizontal="right"/>
      <protection hidden="1"/>
    </xf>
    <xf numFmtId="0" fontId="4" fillId="32" borderId="0" xfId="0" applyFont="1" applyFill="1" applyAlignment="1" applyProtection="1">
      <alignment/>
      <protection hidden="1"/>
    </xf>
    <xf numFmtId="0" fontId="14" fillId="32" borderId="0" xfId="0" applyFont="1" applyFill="1" applyAlignment="1" applyProtection="1">
      <alignment horizontal="right"/>
      <protection hidden="1"/>
    </xf>
    <xf numFmtId="0" fontId="15" fillId="33" borderId="0" xfId="50" applyFont="1" applyFill="1" applyProtection="1">
      <alignment/>
      <protection hidden="1"/>
    </xf>
    <xf numFmtId="0" fontId="15" fillId="33" borderId="0" xfId="50" applyFont="1" applyFill="1" applyAlignment="1" applyProtection="1">
      <alignment horizontal="center"/>
      <protection hidden="1"/>
    </xf>
    <xf numFmtId="49" fontId="15" fillId="33" borderId="0" xfId="50" applyNumberFormat="1" applyFont="1" applyFill="1" applyAlignment="1" applyProtection="1">
      <alignment horizontal="right"/>
      <protection hidden="1"/>
    </xf>
    <xf numFmtId="0" fontId="15" fillId="33" borderId="0" xfId="50" applyFont="1" applyFill="1" applyProtection="1">
      <alignment/>
      <protection hidden="1"/>
    </xf>
    <xf numFmtId="0" fontId="15" fillId="33" borderId="0" xfId="50" applyFont="1" applyFill="1" applyAlignment="1" applyProtection="1">
      <alignment horizontal="center"/>
      <protection hidden="1"/>
    </xf>
    <xf numFmtId="49" fontId="15" fillId="33" borderId="0" xfId="50" applyNumberFormat="1" applyFont="1" applyFill="1" applyAlignment="1" applyProtection="1">
      <alignment horizontal="right"/>
      <protection hidden="1"/>
    </xf>
    <xf numFmtId="0" fontId="16" fillId="0" borderId="0" xfId="50" applyFont="1" applyProtection="1">
      <alignment/>
      <protection hidden="1"/>
    </xf>
    <xf numFmtId="0" fontId="15" fillId="0" borderId="0" xfId="50" applyFont="1" applyAlignment="1" applyProtection="1">
      <alignment horizontal="center"/>
      <protection hidden="1"/>
    </xf>
    <xf numFmtId="49" fontId="15" fillId="0" borderId="0" xfId="50" applyNumberFormat="1" applyFont="1" applyAlignment="1" applyProtection="1">
      <alignment horizontal="right"/>
      <protection hidden="1"/>
    </xf>
    <xf numFmtId="0" fontId="15" fillId="33" borderId="0" xfId="50" applyNumberFormat="1" applyFont="1" applyFill="1" applyAlignment="1" applyProtection="1">
      <alignment horizontal="right"/>
      <protection hidden="1"/>
    </xf>
    <xf numFmtId="0" fontId="15" fillId="0" borderId="0" xfId="50" applyFont="1" applyProtection="1">
      <alignment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0" fontId="0" fillId="32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 locked="0"/>
    </xf>
    <xf numFmtId="173" fontId="0" fillId="32" borderId="11" xfId="0" applyNumberFormat="1" applyFont="1" applyFill="1" applyBorder="1" applyAlignment="1" applyProtection="1">
      <alignment horizontal="center" vertical="center"/>
      <protection hidden="1"/>
    </xf>
    <xf numFmtId="0" fontId="11" fillId="32" borderId="11" xfId="0" applyFont="1" applyFill="1" applyBorder="1" applyAlignment="1" applyProtection="1">
      <alignment horizontal="center" vertical="center"/>
      <protection hidden="1" locked="0"/>
    </xf>
    <xf numFmtId="0" fontId="13" fillId="32" borderId="0" xfId="0" applyFont="1" applyFill="1" applyAlignment="1" applyProtection="1">
      <alignment horizontal="right" vertical="center"/>
      <protection hidden="1"/>
    </xf>
    <xf numFmtId="0" fontId="17" fillId="32" borderId="0" xfId="0" applyFont="1" applyFill="1" applyAlignment="1" applyProtection="1">
      <alignment horizontal="right" vertical="center"/>
      <protection hidden="1"/>
    </xf>
    <xf numFmtId="0" fontId="5" fillId="0" borderId="13" xfId="0" applyFont="1" applyFill="1" applyBorder="1" applyAlignment="1" applyProtection="1">
      <alignment horizontal="right" vertical="center" indent="2"/>
      <protection hidden="1"/>
    </xf>
    <xf numFmtId="0" fontId="0" fillId="32" borderId="0" xfId="0" applyFill="1" applyAlignment="1" applyProtection="1">
      <alignment/>
      <protection hidden="1" locked="0"/>
    </xf>
    <xf numFmtId="0" fontId="6" fillId="32" borderId="0" xfId="0" applyFont="1" applyFill="1" applyBorder="1" applyAlignment="1" applyProtection="1">
      <alignment horizontal="right" vertical="center"/>
      <protection hidden="1"/>
    </xf>
    <xf numFmtId="0" fontId="5" fillId="32" borderId="13" xfId="0" applyFont="1" applyFill="1" applyBorder="1" applyAlignment="1" applyProtection="1">
      <alignment horizontal="right" vertical="center" indent="2"/>
      <protection hidden="1"/>
    </xf>
    <xf numFmtId="0" fontId="0" fillId="32" borderId="12" xfId="0" applyFont="1" applyFill="1" applyBorder="1" applyAlignment="1" applyProtection="1">
      <alignment vertical="center"/>
      <protection hidden="1" locked="0"/>
    </xf>
    <xf numFmtId="0" fontId="17" fillId="32" borderId="0" xfId="0" applyFont="1" applyFill="1" applyAlignment="1" applyProtection="1">
      <alignment horizontal="left" vertical="center"/>
      <protection hidden="1"/>
    </xf>
    <xf numFmtId="0" fontId="18" fillId="32" borderId="0" xfId="0" applyFont="1" applyFill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4" fillId="32" borderId="0" xfId="0" applyFont="1" applyFill="1" applyAlignment="1" applyProtection="1">
      <alignment horizontal="right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21" fillId="32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173" fontId="22" fillId="32" borderId="0" xfId="0" applyNumberFormat="1" applyFont="1" applyFill="1" applyAlignment="1" applyProtection="1">
      <alignment horizontal="center" vertical="top"/>
      <protection hidden="1"/>
    </xf>
    <xf numFmtId="0" fontId="0" fillId="0" borderId="0" xfId="0" applyAlignment="1" applyProtection="1">
      <alignment wrapText="1"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 horizontal="center"/>
      <protection hidden="1"/>
    </xf>
    <xf numFmtId="49" fontId="0" fillId="34" borderId="11" xfId="0" applyNumberForma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11" xfId="50" applyFont="1" applyFill="1" applyBorder="1" applyProtection="1">
      <alignment/>
      <protection hidden="1"/>
    </xf>
    <xf numFmtId="0" fontId="15" fillId="34" borderId="11" xfId="50" applyFont="1" applyFill="1" applyBorder="1" applyAlignment="1" applyProtection="1">
      <alignment horizontal="center"/>
      <protection hidden="1"/>
    </xf>
    <xf numFmtId="49" fontId="15" fillId="34" borderId="11" xfId="50" applyNumberFormat="1" applyFont="1" applyFill="1" applyBorder="1" applyAlignment="1" applyProtection="1">
      <alignment horizontal="right"/>
      <protection hidden="1"/>
    </xf>
    <xf numFmtId="0" fontId="16" fillId="34" borderId="11" xfId="50" applyFont="1" applyFill="1" applyBorder="1" applyProtection="1">
      <alignment/>
      <protection hidden="1"/>
    </xf>
    <xf numFmtId="0" fontId="23" fillId="34" borderId="11" xfId="50" applyFont="1" applyFill="1" applyBorder="1" applyAlignment="1" applyProtection="1">
      <alignment horizontal="center"/>
      <protection hidden="1"/>
    </xf>
    <xf numFmtId="0" fontId="15" fillId="34" borderId="11" xfId="50" applyNumberFormat="1" applyFont="1" applyFill="1" applyBorder="1" applyAlignment="1" applyProtection="1">
      <alignment horizontal="right"/>
      <protection hidden="1"/>
    </xf>
    <xf numFmtId="0" fontId="15" fillId="34" borderId="11" xfId="50" applyFont="1" applyFill="1" applyBorder="1" applyProtection="1">
      <alignment/>
      <protection hidden="1"/>
    </xf>
    <xf numFmtId="0" fontId="15" fillId="34" borderId="11" xfId="50" applyNumberFormat="1" applyFont="1" applyFill="1" applyBorder="1" applyAlignment="1" applyProtection="1">
      <alignment horizontal="right"/>
      <protection hidden="1"/>
    </xf>
    <xf numFmtId="49" fontId="15" fillId="34" borderId="11" xfId="50" applyNumberFormat="1" applyFont="1" applyFill="1" applyBorder="1" applyAlignment="1" applyProtection="1">
      <alignment horizontal="right"/>
      <protection hidden="1"/>
    </xf>
    <xf numFmtId="0" fontId="15" fillId="34" borderId="11" xfId="5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49" fontId="0" fillId="34" borderId="0" xfId="0" applyNumberFormat="1" applyFill="1" applyAlignment="1" applyProtection="1">
      <alignment horizontal="right"/>
      <protection hidden="1"/>
    </xf>
    <xf numFmtId="0" fontId="0" fillId="34" borderId="11" xfId="0" applyFont="1" applyFill="1" applyBorder="1" applyAlignment="1" applyProtection="1">
      <alignment/>
      <protection hidden="1"/>
    </xf>
    <xf numFmtId="49" fontId="0" fillId="34" borderId="11" xfId="0" applyNumberFormat="1" applyFont="1" applyFill="1" applyBorder="1" applyAlignment="1" applyProtection="1">
      <alignment horizontal="right"/>
      <protection hidden="1"/>
    </xf>
    <xf numFmtId="0" fontId="0" fillId="32" borderId="0" xfId="0" applyFont="1" applyFill="1" applyAlignment="1" applyProtection="1">
      <alignment/>
      <protection hidden="1"/>
    </xf>
    <xf numFmtId="173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horizontal="center" vertical="center" textRotation="90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horizontal="left" vertic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8" fillId="32" borderId="0" xfId="0" applyFont="1" applyFill="1" applyBorder="1" applyAlignment="1" applyProtection="1">
      <alignment horizontal="center" vertical="center" textRotation="180" shrinkToFit="1"/>
      <protection hidden="1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9" fillId="32" borderId="0" xfId="0" applyFont="1" applyFill="1" applyBorder="1" applyAlignment="1" applyProtection="1">
      <alignment vertical="center"/>
      <protection hidden="1"/>
    </xf>
    <xf numFmtId="0" fontId="0" fillId="32" borderId="0" xfId="0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horizontal="left" vertical="center" indent="1"/>
      <protection hidden="1" locked="0"/>
    </xf>
    <xf numFmtId="0" fontId="4" fillId="32" borderId="0" xfId="0" applyFont="1" applyFill="1" applyBorder="1" applyAlignment="1" applyProtection="1">
      <alignment horizontal="center" vertical="center"/>
      <protection hidden="1" locked="0"/>
    </xf>
    <xf numFmtId="173" fontId="0" fillId="32" borderId="0" xfId="0" applyNumberFormat="1" applyFont="1" applyFill="1" applyBorder="1" applyAlignment="1" applyProtection="1">
      <alignment horizontal="center" vertical="center"/>
      <protection hidden="1"/>
    </xf>
    <xf numFmtId="0" fontId="10" fillId="32" borderId="0" xfId="0" applyFont="1" applyFill="1" applyBorder="1" applyAlignment="1" applyProtection="1">
      <alignment horizontal="center" vertical="center"/>
      <protection hidden="1"/>
    </xf>
    <xf numFmtId="0" fontId="13" fillId="32" borderId="0" xfId="0" applyFont="1" applyFill="1" applyBorder="1" applyAlignment="1" applyProtection="1">
      <alignment/>
      <protection hidden="1"/>
    </xf>
    <xf numFmtId="0" fontId="5" fillId="32" borderId="0" xfId="0" applyFont="1" applyFill="1" applyBorder="1" applyAlignment="1" applyProtection="1">
      <alignment horizontal="right" vertical="center" indent="2"/>
      <protection hidden="1"/>
    </xf>
    <xf numFmtId="173" fontId="5" fillId="32" borderId="0" xfId="0" applyNumberFormat="1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vertical="center"/>
      <protection hidden="1" locked="0"/>
    </xf>
    <xf numFmtId="0" fontId="24" fillId="34" borderId="11" xfId="50" applyFont="1" applyFill="1" applyBorder="1" applyAlignment="1" applyProtection="1">
      <alignment horizontal="center"/>
      <protection hidden="1"/>
    </xf>
    <xf numFmtId="0" fontId="0" fillId="35" borderId="11" xfId="0" applyFill="1" applyBorder="1" applyAlignment="1" applyProtection="1">
      <alignment/>
      <protection hidden="1"/>
    </xf>
    <xf numFmtId="0" fontId="0" fillId="35" borderId="11" xfId="0" applyFill="1" applyBorder="1" applyAlignment="1" applyProtection="1">
      <alignment horizontal="center"/>
      <protection hidden="1"/>
    </xf>
    <xf numFmtId="0" fontId="15" fillId="35" borderId="11" xfId="50" applyFont="1" applyFill="1" applyBorder="1" applyAlignment="1" applyProtection="1">
      <alignment horizontal="center"/>
      <protection hidden="1"/>
    </xf>
    <xf numFmtId="49" fontId="0" fillId="35" borderId="11" xfId="0" applyNumberFormat="1" applyFill="1" applyBorder="1" applyAlignment="1" applyProtection="1">
      <alignment horizontal="right"/>
      <protection hidden="1"/>
    </xf>
    <xf numFmtId="0" fontId="0" fillId="35" borderId="11" xfId="0" applyFont="1" applyFill="1" applyBorder="1" applyAlignment="1" applyProtection="1">
      <alignment/>
      <protection hidden="1"/>
    </xf>
    <xf numFmtId="49" fontId="0" fillId="35" borderId="11" xfId="0" applyNumberFormat="1" applyFont="1" applyFill="1" applyBorder="1" applyAlignment="1" applyProtection="1">
      <alignment horizontal="right"/>
      <protection hidden="1"/>
    </xf>
    <xf numFmtId="0" fontId="0" fillId="36" borderId="11" xfId="0" applyFill="1" applyBorder="1" applyAlignment="1" applyProtection="1">
      <alignment/>
      <protection hidden="1"/>
    </xf>
    <xf numFmtId="0" fontId="24" fillId="37" borderId="11" xfId="50" applyFont="1" applyFill="1" applyBorder="1" applyAlignment="1" applyProtection="1">
      <alignment horizontal="center"/>
      <protection hidden="1"/>
    </xf>
    <xf numFmtId="0" fontId="24" fillId="38" borderId="11" xfId="50" applyFont="1" applyFill="1" applyBorder="1" applyAlignment="1" applyProtection="1">
      <alignment horizontal="center"/>
      <protection hidden="1"/>
    </xf>
    <xf numFmtId="0" fontId="82" fillId="38" borderId="11" xfId="50" applyFont="1" applyFill="1" applyBorder="1" applyAlignment="1" applyProtection="1">
      <alignment horizontal="center"/>
      <protection hidden="1"/>
    </xf>
    <xf numFmtId="0" fontId="7" fillId="39" borderId="0" xfId="0" applyFont="1" applyFill="1" applyAlignment="1" applyProtection="1">
      <alignment horizontal="center" vertical="center"/>
      <protection hidden="1" locked="0"/>
    </xf>
    <xf numFmtId="0" fontId="83" fillId="40" borderId="0" xfId="0" applyFont="1" applyFill="1" applyBorder="1" applyAlignment="1" applyProtection="1">
      <alignment/>
      <protection hidden="1"/>
    </xf>
    <xf numFmtId="0" fontId="84" fillId="40" borderId="0" xfId="0" applyFont="1" applyFill="1" applyBorder="1" applyAlignment="1" applyProtection="1">
      <alignment horizontal="left" vertical="center"/>
      <protection hidden="1"/>
    </xf>
    <xf numFmtId="0" fontId="85" fillId="40" borderId="0" xfId="0" applyFont="1" applyFill="1" applyBorder="1" applyAlignment="1" applyProtection="1">
      <alignment horizontal="center" vertical="center" textRotation="180" shrinkToFit="1"/>
      <protection hidden="1"/>
    </xf>
    <xf numFmtId="0" fontId="86" fillId="40" borderId="0" xfId="0" applyFont="1" applyFill="1" applyBorder="1" applyAlignment="1" applyProtection="1">
      <alignment horizontal="center" vertical="center"/>
      <protection hidden="1"/>
    </xf>
    <xf numFmtId="0" fontId="85" fillId="40" borderId="0" xfId="0" applyFont="1" applyFill="1" applyBorder="1" applyAlignment="1" applyProtection="1">
      <alignment horizontal="center" vertical="center" textRotation="90"/>
      <protection hidden="1"/>
    </xf>
    <xf numFmtId="0" fontId="86" fillId="40" borderId="0" xfId="0" applyFont="1" applyFill="1" applyBorder="1" applyAlignment="1" applyProtection="1">
      <alignment vertical="center"/>
      <protection hidden="1"/>
    </xf>
    <xf numFmtId="0" fontId="83" fillId="40" borderId="0" xfId="0" applyFont="1" applyFill="1" applyBorder="1" applyAlignment="1" applyProtection="1">
      <alignment horizontal="center" vertical="center"/>
      <protection hidden="1"/>
    </xf>
    <xf numFmtId="173" fontId="83" fillId="40" borderId="0" xfId="0" applyNumberFormat="1" applyFont="1" applyFill="1" applyBorder="1" applyAlignment="1" applyProtection="1">
      <alignment horizontal="center" vertical="center"/>
      <protection hidden="1"/>
    </xf>
    <xf numFmtId="173" fontId="85" fillId="40" borderId="0" xfId="0" applyNumberFormat="1" applyFont="1" applyFill="1" applyBorder="1" applyAlignment="1" applyProtection="1">
      <alignment horizontal="center" vertical="center"/>
      <protection hidden="1"/>
    </xf>
    <xf numFmtId="0" fontId="85" fillId="40" borderId="0" xfId="0" applyFont="1" applyFill="1" applyBorder="1" applyAlignment="1" applyProtection="1">
      <alignment horizontal="center" vertical="center"/>
      <protection hidden="1"/>
    </xf>
    <xf numFmtId="0" fontId="87" fillId="40" borderId="0" xfId="0" applyFont="1" applyFill="1" applyBorder="1" applyAlignment="1" applyProtection="1">
      <alignment/>
      <protection hidden="1"/>
    </xf>
    <xf numFmtId="0" fontId="87" fillId="40" borderId="0" xfId="0" applyFont="1" applyFill="1" applyBorder="1" applyAlignment="1" applyProtection="1">
      <alignment horizontal="right" vertical="center"/>
      <protection hidden="1"/>
    </xf>
    <xf numFmtId="0" fontId="84" fillId="40" borderId="0" xfId="0" applyFont="1" applyFill="1" applyBorder="1" applyAlignment="1" applyProtection="1">
      <alignment horizontal="left" vertical="center" indent="1"/>
      <protection hidden="1"/>
    </xf>
    <xf numFmtId="0" fontId="84" fillId="40" borderId="0" xfId="0" applyFont="1" applyFill="1" applyBorder="1" applyAlignment="1" applyProtection="1">
      <alignment horizontal="center" vertical="center"/>
      <protection hidden="1"/>
    </xf>
    <xf numFmtId="0" fontId="88" fillId="40" borderId="0" xfId="0" applyFont="1" applyFill="1" applyBorder="1" applyAlignment="1" applyProtection="1">
      <alignment horizontal="center" vertical="center"/>
      <protection hidden="1"/>
    </xf>
    <xf numFmtId="173" fontId="89" fillId="40" borderId="0" xfId="0" applyNumberFormat="1" applyFont="1" applyFill="1" applyBorder="1" applyAlignment="1" applyProtection="1">
      <alignment horizontal="center" vertical="center"/>
      <protection hidden="1"/>
    </xf>
    <xf numFmtId="173" fontId="90" fillId="40" borderId="0" xfId="0" applyNumberFormat="1" applyFont="1" applyFill="1" applyBorder="1" applyAlignment="1" applyProtection="1">
      <alignment horizontal="center" vertical="top"/>
      <protection hidden="1"/>
    </xf>
    <xf numFmtId="0" fontId="83" fillId="40" borderId="0" xfId="0" applyFont="1" applyFill="1" applyBorder="1" applyAlignment="1" applyProtection="1">
      <alignment vertical="center"/>
      <protection hidden="1"/>
    </xf>
    <xf numFmtId="0" fontId="91" fillId="32" borderId="11" xfId="0" applyFont="1" applyFill="1" applyBorder="1" applyAlignment="1" applyProtection="1">
      <alignment horizontal="center" vertical="center"/>
      <protection hidden="1" locked="0"/>
    </xf>
    <xf numFmtId="0" fontId="11" fillId="0" borderId="11" xfId="0" applyFont="1" applyFill="1" applyBorder="1" applyAlignment="1" applyProtection="1">
      <alignment horizontal="center" vertical="center"/>
      <protection hidden="1" locked="0"/>
    </xf>
    <xf numFmtId="0" fontId="2" fillId="32" borderId="0" xfId="0" applyFont="1" applyFill="1" applyAlignment="1" applyProtection="1">
      <alignment horizontal="center" vertical="center" wrapText="1"/>
      <protection hidden="1"/>
    </xf>
    <xf numFmtId="0" fontId="7" fillId="39" borderId="0" xfId="0" applyFont="1" applyFill="1" applyAlignment="1" applyProtection="1">
      <alignment horizontal="center" vertical="center"/>
      <protection hidden="1" locked="0"/>
    </xf>
    <xf numFmtId="0" fontId="5" fillId="32" borderId="15" xfId="0" applyFont="1" applyFill="1" applyBorder="1" applyAlignment="1" applyProtection="1">
      <alignment horizontal="left" vertical="center"/>
      <protection hidden="1" locked="0"/>
    </xf>
    <xf numFmtId="0" fontId="30" fillId="41" borderId="0" xfId="0" applyFont="1" applyFill="1" applyAlignment="1" applyProtection="1">
      <alignment horizontal="center" vertical="center" wrapText="1"/>
      <protection hidden="1"/>
    </xf>
    <xf numFmtId="0" fontId="28" fillId="0" borderId="16" xfId="0" applyFont="1" applyFill="1" applyBorder="1" applyAlignment="1" applyProtection="1">
      <alignment horizontal="center" vertical="center" wrapText="1"/>
      <protection hidden="1"/>
    </xf>
    <xf numFmtId="0" fontId="28" fillId="0" borderId="17" xfId="0" applyFont="1" applyFill="1" applyBorder="1" applyAlignment="1" applyProtection="1">
      <alignment horizontal="center" vertical="center" wrapText="1"/>
      <protection hidden="1"/>
    </xf>
    <xf numFmtId="0" fontId="28" fillId="0" borderId="14" xfId="0" applyFont="1" applyFill="1" applyBorder="1" applyAlignment="1" applyProtection="1">
      <alignment horizontal="center" vertical="center" wrapText="1"/>
      <protection hidden="1"/>
    </xf>
    <xf numFmtId="0" fontId="20" fillId="32" borderId="18" xfId="0" applyFont="1" applyFill="1" applyBorder="1" applyAlignment="1" applyProtection="1">
      <alignment horizontal="left" vertical="center"/>
      <protection hidden="1" locked="0"/>
    </xf>
    <xf numFmtId="0" fontId="20" fillId="32" borderId="18" xfId="0" applyFont="1" applyFill="1" applyBorder="1" applyAlignment="1" applyProtection="1">
      <alignment horizontal="center" vertical="center"/>
      <protection hidden="1" locked="0"/>
    </xf>
    <xf numFmtId="0" fontId="25" fillId="32" borderId="0" xfId="0" applyFont="1" applyFill="1" applyBorder="1" applyAlignment="1" applyProtection="1">
      <alignment horizontal="center" vertical="center"/>
      <protection hidden="1"/>
    </xf>
    <xf numFmtId="0" fontId="29" fillId="42" borderId="0" xfId="0" applyFont="1" applyFill="1" applyAlignment="1" applyProtection="1">
      <alignment horizontal="center" vertical="center" wrapText="1"/>
      <protection hidden="1"/>
    </xf>
    <xf numFmtId="0" fontId="26" fillId="0" borderId="16" xfId="0" applyFont="1" applyFill="1" applyBorder="1" applyAlignment="1" applyProtection="1">
      <alignment horizontal="center" vertical="center" wrapText="1"/>
      <protection hidden="1"/>
    </xf>
    <xf numFmtId="0" fontId="26" fillId="0" borderId="17" xfId="0" applyFont="1" applyFill="1" applyBorder="1" applyAlignment="1" applyProtection="1">
      <alignment horizontal="center" vertical="center" wrapText="1"/>
      <protection hidden="1"/>
    </xf>
    <xf numFmtId="0" fontId="26" fillId="0" borderId="14" xfId="0" applyFont="1" applyFill="1" applyBorder="1" applyAlignment="1" applyProtection="1">
      <alignment horizontal="center" vertical="center" wrapText="1"/>
      <protection hidden="1"/>
    </xf>
    <xf numFmtId="0" fontId="20" fillId="32" borderId="0" xfId="0" applyFont="1" applyFill="1" applyBorder="1" applyAlignment="1" applyProtection="1">
      <alignment horizontal="center" vertical="center"/>
      <protection hidden="1" locked="0"/>
    </xf>
    <xf numFmtId="0" fontId="31" fillId="42" borderId="19" xfId="0" applyFont="1" applyFill="1" applyBorder="1" applyAlignment="1" applyProtection="1">
      <alignment horizontal="center" vertical="center" wrapText="1"/>
      <protection hidden="1"/>
    </xf>
    <xf numFmtId="0" fontId="27" fillId="0" borderId="16" xfId="0" applyFont="1" applyFill="1" applyBorder="1" applyAlignment="1" applyProtection="1">
      <alignment horizontal="center" vertical="center" wrapText="1"/>
      <protection hidden="1"/>
    </xf>
    <xf numFmtId="0" fontId="27" fillId="0" borderId="17" xfId="0" applyFont="1" applyFill="1" applyBorder="1" applyAlignment="1" applyProtection="1">
      <alignment horizontal="center" vertical="center" wrapText="1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31" fillId="43" borderId="0" xfId="0" applyFont="1" applyFill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right" vertical="center" wrapText="1"/>
      <protection hidden="1"/>
    </xf>
    <xf numFmtId="0" fontId="19" fillId="0" borderId="20" xfId="0" applyFont="1" applyFill="1" applyBorder="1" applyAlignment="1" applyProtection="1">
      <alignment horizontal="right" vertical="center" wrapText="1"/>
      <protection hidden="1"/>
    </xf>
    <xf numFmtId="0" fontId="34" fillId="32" borderId="0" xfId="0" applyFont="1" applyFill="1" applyBorder="1" applyAlignment="1" applyProtection="1">
      <alignment horizontal="center" vertical="center"/>
      <protection hidden="1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32" borderId="21" xfId="0" applyFont="1" applyFill="1" applyBorder="1" applyAlignment="1" applyProtection="1">
      <alignment horizontal="center"/>
      <protection hidden="1" locked="0"/>
    </xf>
    <xf numFmtId="0" fontId="7" fillId="32" borderId="0" xfId="0" applyFont="1" applyFill="1" applyBorder="1" applyAlignment="1" applyProtection="1">
      <alignment horizontal="center" vertical="center"/>
      <protection hidden="1" locked="0"/>
    </xf>
    <xf numFmtId="0" fontId="31" fillId="5" borderId="0" xfId="0" applyFont="1" applyFill="1" applyAlignment="1" applyProtection="1">
      <alignment horizontal="center" vertical="center" wrapText="1"/>
      <protection hidden="1"/>
    </xf>
    <xf numFmtId="0" fontId="30" fillId="3" borderId="0" xfId="0" applyFont="1" applyFill="1" applyAlignment="1" applyProtection="1">
      <alignment horizontal="center" vertical="center" wrapText="1"/>
      <protection hidden="1"/>
    </xf>
    <xf numFmtId="0" fontId="25" fillId="32" borderId="0" xfId="0" applyFont="1" applyFill="1" applyBorder="1" applyAlignment="1" applyProtection="1">
      <alignment horizontal="center"/>
      <protection hidden="1" locked="0"/>
    </xf>
    <xf numFmtId="0" fontId="20" fillId="32" borderId="13" xfId="0" applyFont="1" applyFill="1" applyBorder="1" applyAlignment="1" applyProtection="1">
      <alignment horizontal="center"/>
      <protection hidden="1"/>
    </xf>
    <xf numFmtId="0" fontId="20" fillId="32" borderId="18" xfId="0" applyFont="1" applyFill="1" applyBorder="1" applyAlignment="1" applyProtection="1">
      <alignment horizontal="left"/>
      <protection hidden="1" locked="0"/>
    </xf>
    <xf numFmtId="0" fontId="89" fillId="40" borderId="0" xfId="0" applyFont="1" applyFill="1" applyBorder="1" applyAlignment="1" applyProtection="1">
      <alignment horizontal="center" vertical="center"/>
      <protection hidden="1"/>
    </xf>
    <xf numFmtId="0" fontId="33" fillId="3" borderId="0" xfId="0" applyFont="1" applyFill="1" applyAlignment="1" applyProtection="1">
      <alignment horizontal="center" vertical="center" wrapText="1"/>
      <protection hidden="1"/>
    </xf>
    <xf numFmtId="0" fontId="92" fillId="40" borderId="0" xfId="0" applyFont="1" applyFill="1" applyBorder="1" applyAlignment="1" applyProtection="1">
      <alignment horizontal="right" vertical="center" wrapText="1"/>
      <protection hidden="1"/>
    </xf>
    <xf numFmtId="0" fontId="32" fillId="32" borderId="13" xfId="0" applyFont="1" applyFill="1" applyBorder="1" applyAlignment="1" applyProtection="1">
      <alignment horizontal="center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Macrocode" xfId="44"/>
    <cellStyle name="Comma" xfId="45"/>
    <cellStyle name="Comma [0]" xfId="46"/>
    <cellStyle name="Currency" xfId="47"/>
    <cellStyle name="Currency [0]" xfId="48"/>
    <cellStyle name="Neutre" xfId="49"/>
    <cellStyle name="Normal_Macro" xfId="50"/>
    <cellStyle name="Not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104775</xdr:rowOff>
    </xdr:from>
    <xdr:to>
      <xdr:col>2</xdr:col>
      <xdr:colOff>409575</xdr:colOff>
      <xdr:row>2</xdr:row>
      <xdr:rowOff>276225</xdr:rowOff>
    </xdr:to>
    <xdr:sp>
      <xdr:nvSpPr>
        <xdr:cNvPr id="1" name="Rectangle 2"/>
        <xdr:cNvSpPr>
          <a:spLocks/>
        </xdr:cNvSpPr>
      </xdr:nvSpPr>
      <xdr:spPr>
        <a:xfrm>
          <a:off x="2819400" y="1104900"/>
          <a:ext cx="0" cy="1714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152400</xdr:colOff>
      <xdr:row>8</xdr:row>
      <xdr:rowOff>28575</xdr:rowOff>
    </xdr:from>
    <xdr:to>
      <xdr:col>37</xdr:col>
      <xdr:colOff>628650</xdr:colOff>
      <xdr:row>19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11925" y="2724150"/>
          <a:ext cx="7334250" cy="3638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0</xdr:row>
      <xdr:rowOff>0</xdr:rowOff>
    </xdr:from>
    <xdr:to>
      <xdr:col>12</xdr:col>
      <xdr:colOff>123825</xdr:colOff>
      <xdr:row>1</xdr:row>
      <xdr:rowOff>142875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0"/>
          <a:ext cx="1371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104775</xdr:rowOff>
    </xdr:from>
    <xdr:to>
      <xdr:col>2</xdr:col>
      <xdr:colOff>409575</xdr:colOff>
      <xdr:row>2</xdr:row>
      <xdr:rowOff>276225</xdr:rowOff>
    </xdr:to>
    <xdr:sp>
      <xdr:nvSpPr>
        <xdr:cNvPr id="1" name="Rectangle 2"/>
        <xdr:cNvSpPr>
          <a:spLocks/>
        </xdr:cNvSpPr>
      </xdr:nvSpPr>
      <xdr:spPr>
        <a:xfrm>
          <a:off x="2819400" y="1009650"/>
          <a:ext cx="0" cy="1714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200025</xdr:colOff>
      <xdr:row>0</xdr:row>
      <xdr:rowOff>0</xdr:rowOff>
    </xdr:from>
    <xdr:to>
      <xdr:col>13</xdr:col>
      <xdr:colOff>466725</xdr:colOff>
      <xdr:row>1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371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333375</xdr:colOff>
      <xdr:row>0</xdr:row>
      <xdr:rowOff>76200</xdr:rowOff>
    </xdr:from>
    <xdr:to>
      <xdr:col>14</xdr:col>
      <xdr:colOff>180975</xdr:colOff>
      <xdr:row>1</xdr:row>
      <xdr:rowOff>209550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76200"/>
          <a:ext cx="1371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</xdr:row>
      <xdr:rowOff>104775</xdr:rowOff>
    </xdr:from>
    <xdr:to>
      <xdr:col>2</xdr:col>
      <xdr:colOff>381000</xdr:colOff>
      <xdr:row>2</xdr:row>
      <xdr:rowOff>276225</xdr:rowOff>
    </xdr:to>
    <xdr:sp>
      <xdr:nvSpPr>
        <xdr:cNvPr id="1" name="Rectangle 2"/>
        <xdr:cNvSpPr>
          <a:spLocks/>
        </xdr:cNvSpPr>
      </xdr:nvSpPr>
      <xdr:spPr>
        <a:xfrm>
          <a:off x="2790825" y="1104900"/>
          <a:ext cx="0" cy="1714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504825</xdr:colOff>
      <xdr:row>0</xdr:row>
      <xdr:rowOff>47625</xdr:rowOff>
    </xdr:from>
    <xdr:to>
      <xdr:col>14</xdr:col>
      <xdr:colOff>0</xdr:colOff>
      <xdr:row>1</xdr:row>
      <xdr:rowOff>180975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4762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</xdr:row>
      <xdr:rowOff>104775</xdr:rowOff>
    </xdr:from>
    <xdr:to>
      <xdr:col>2</xdr:col>
      <xdr:colOff>381000</xdr:colOff>
      <xdr:row>2</xdr:row>
      <xdr:rowOff>276225</xdr:rowOff>
    </xdr:to>
    <xdr:sp>
      <xdr:nvSpPr>
        <xdr:cNvPr id="1" name="Rectangle 16"/>
        <xdr:cNvSpPr>
          <a:spLocks/>
        </xdr:cNvSpPr>
      </xdr:nvSpPr>
      <xdr:spPr>
        <a:xfrm>
          <a:off x="2790825" y="1200150"/>
          <a:ext cx="0" cy="1714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85725</xdr:colOff>
      <xdr:row>0</xdr:row>
      <xdr:rowOff>161925</xdr:rowOff>
    </xdr:from>
    <xdr:to>
      <xdr:col>15</xdr:col>
      <xdr:colOff>333375</xdr:colOff>
      <xdr:row>1</xdr:row>
      <xdr:rowOff>190500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161925"/>
          <a:ext cx="1381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</xdr:row>
      <xdr:rowOff>104775</xdr:rowOff>
    </xdr:from>
    <xdr:to>
      <xdr:col>2</xdr:col>
      <xdr:colOff>381000</xdr:colOff>
      <xdr:row>2</xdr:row>
      <xdr:rowOff>276225</xdr:rowOff>
    </xdr:to>
    <xdr:sp>
      <xdr:nvSpPr>
        <xdr:cNvPr id="1" name="Rectangle 2"/>
        <xdr:cNvSpPr>
          <a:spLocks/>
        </xdr:cNvSpPr>
      </xdr:nvSpPr>
      <xdr:spPr>
        <a:xfrm>
          <a:off x="2790825" y="1104900"/>
          <a:ext cx="0" cy="1714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352425</xdr:colOff>
      <xdr:row>0</xdr:row>
      <xdr:rowOff>114300</xdr:rowOff>
    </xdr:from>
    <xdr:to>
      <xdr:col>13</xdr:col>
      <xdr:colOff>609600</xdr:colOff>
      <xdr:row>1</xdr:row>
      <xdr:rowOff>247650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14300"/>
          <a:ext cx="1371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1438275</xdr:colOff>
      <xdr:row>7</xdr:row>
      <xdr:rowOff>76200</xdr:rowOff>
    </xdr:from>
    <xdr:ext cx="10048875" cy="952500"/>
    <xdr:sp>
      <xdr:nvSpPr>
        <xdr:cNvPr id="1" name="Rectangle 1"/>
        <xdr:cNvSpPr>
          <a:spLocks/>
        </xdr:cNvSpPr>
      </xdr:nvSpPr>
      <xdr:spPr>
        <a:xfrm>
          <a:off x="1438275" y="1209675"/>
          <a:ext cx="10048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NE PAS SUPPRIMER</a:t>
          </a:r>
          <a:r>
            <a:rPr lang="en-US" cap="none" sz="5400" b="1" i="0" u="none" baseline="0"/>
            <a:t> C</a:t>
          </a:r>
          <a:r>
            <a:rPr lang="en-US" cap="none" sz="5400" b="1" i="0" u="none" baseline="0"/>
            <a:t>ET</a:t>
          </a:r>
          <a:r>
            <a:rPr lang="en-US" cap="none" sz="5400" b="1" i="0" u="none" baseline="0"/>
            <a:t> ONGLET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1438275</xdr:colOff>
      <xdr:row>7</xdr:row>
      <xdr:rowOff>76200</xdr:rowOff>
    </xdr:from>
    <xdr:ext cx="10048875" cy="952500"/>
    <xdr:sp>
      <xdr:nvSpPr>
        <xdr:cNvPr id="1" name="Rectangle 1"/>
        <xdr:cNvSpPr>
          <a:spLocks/>
        </xdr:cNvSpPr>
      </xdr:nvSpPr>
      <xdr:spPr>
        <a:xfrm>
          <a:off x="1438275" y="1209675"/>
          <a:ext cx="10048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NE PAS SUPPRIMER</a:t>
          </a:r>
          <a:r>
            <a:rPr lang="en-US" cap="none" sz="5400" b="1" i="0" u="none" baseline="0"/>
            <a:t> C</a:t>
          </a:r>
          <a:r>
            <a:rPr lang="en-US" cap="none" sz="5400" b="1" i="0" u="none" baseline="0"/>
            <a:t>ET</a:t>
          </a:r>
          <a:r>
            <a:rPr lang="en-US" cap="none" sz="5400" b="1" i="0" u="none" baseline="0"/>
            <a:t> ONGLET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0</xdr:row>
      <xdr:rowOff>0</xdr:rowOff>
    </xdr:from>
    <xdr:to>
      <xdr:col>14</xdr:col>
      <xdr:colOff>447675</xdr:colOff>
      <xdr:row>1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0"/>
          <a:ext cx="1371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0</xdr:row>
      <xdr:rowOff>0</xdr:rowOff>
    </xdr:from>
    <xdr:to>
      <xdr:col>15</xdr:col>
      <xdr:colOff>371475</xdr:colOff>
      <xdr:row>1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0"/>
          <a:ext cx="1371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0</xdr:row>
      <xdr:rowOff>76200</xdr:rowOff>
    </xdr:from>
    <xdr:to>
      <xdr:col>15</xdr:col>
      <xdr:colOff>419100</xdr:colOff>
      <xdr:row>1</xdr:row>
      <xdr:rowOff>219075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76200"/>
          <a:ext cx="1371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409575</xdr:colOff>
      <xdr:row>0</xdr:row>
      <xdr:rowOff>38100</xdr:rowOff>
    </xdr:from>
    <xdr:to>
      <xdr:col>13</xdr:col>
      <xdr:colOff>676275</xdr:colOff>
      <xdr:row>1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38100"/>
          <a:ext cx="1371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409575</xdr:colOff>
      <xdr:row>0</xdr:row>
      <xdr:rowOff>38100</xdr:rowOff>
    </xdr:from>
    <xdr:to>
      <xdr:col>13</xdr:col>
      <xdr:colOff>676275</xdr:colOff>
      <xdr:row>1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38100"/>
          <a:ext cx="1371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0</xdr:row>
      <xdr:rowOff>47625</xdr:rowOff>
    </xdr:from>
    <xdr:to>
      <xdr:col>15</xdr:col>
      <xdr:colOff>619125</xdr:colOff>
      <xdr:row>1</xdr:row>
      <xdr:rowOff>190500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47625"/>
          <a:ext cx="1362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0</xdr:row>
      <xdr:rowOff>0</xdr:rowOff>
    </xdr:from>
    <xdr:to>
      <xdr:col>15</xdr:col>
      <xdr:colOff>285750</xdr:colOff>
      <xdr:row>1</xdr:row>
      <xdr:rowOff>142875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362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104775</xdr:rowOff>
    </xdr:from>
    <xdr:to>
      <xdr:col>2</xdr:col>
      <xdr:colOff>409575</xdr:colOff>
      <xdr:row>2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2819400" y="1104900"/>
          <a:ext cx="0" cy="571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371475</xdr:colOff>
      <xdr:row>0</xdr:row>
      <xdr:rowOff>9525</xdr:rowOff>
    </xdr:from>
    <xdr:to>
      <xdr:col>14</xdr:col>
      <xdr:colOff>714375</xdr:colOff>
      <xdr:row>1</xdr:row>
      <xdr:rowOff>152400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9525"/>
          <a:ext cx="1371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N88"/>
  <sheetViews>
    <sheetView zoomScale="75" zoomScaleNormal="75" zoomScalePageLayoutView="0" workbookViewId="0" topLeftCell="A1">
      <selection activeCell="C4" sqref="C4:G4"/>
    </sheetView>
  </sheetViews>
  <sheetFormatPr defaultColWidth="11.421875" defaultRowHeight="12.75"/>
  <cols>
    <col min="1" max="1" width="5.28125" style="2" customWidth="1"/>
    <col min="2" max="2" width="30.8515625" style="2" bestFit="1" customWidth="1"/>
    <col min="3" max="3" width="6.140625" style="2" customWidth="1"/>
    <col min="4" max="4" width="14.57421875" style="2" bestFit="1" customWidth="1"/>
    <col min="5" max="5" width="11.421875" style="2" customWidth="1"/>
    <col min="6" max="6" width="6.57421875" style="2" customWidth="1"/>
    <col min="7" max="7" width="11.421875" style="2" customWidth="1"/>
    <col min="8" max="8" width="5.28125" style="2" customWidth="1"/>
    <col min="9" max="9" width="30.8515625" style="2" bestFit="1" customWidth="1"/>
    <col min="10" max="10" width="6.00390625" style="2" customWidth="1"/>
    <col min="11" max="12" width="11.421875" style="2" customWidth="1"/>
    <col min="13" max="13" width="3.7109375" style="2" customWidth="1"/>
    <col min="14" max="14" width="17.57421875" style="2" customWidth="1"/>
    <col min="15" max="15" width="13.00390625" style="2" hidden="1" customWidth="1"/>
    <col min="16" max="18" width="11.421875" style="2" hidden="1" customWidth="1"/>
    <col min="19" max="19" width="24.00390625" style="2" customWidth="1"/>
    <col min="20" max="20" width="9.140625" style="15" customWidth="1"/>
    <col min="21" max="23" width="12.28125" style="15" customWidth="1"/>
    <col min="24" max="24" width="6.57421875" style="16" customWidth="1"/>
    <col min="25" max="25" width="11.421875" style="2" customWidth="1"/>
    <col min="26" max="26" width="2.421875" style="2" customWidth="1"/>
    <col min="27" max="28" width="11.421875" style="2" customWidth="1"/>
    <col min="29" max="40" width="11.421875" style="1" customWidth="1"/>
    <col min="41" max="16384" width="11.421875" style="2" customWidth="1"/>
  </cols>
  <sheetData>
    <row r="1" spans="1:24" ht="47.25" customHeight="1">
      <c r="A1" s="1"/>
      <c r="B1" s="142" t="s">
        <v>0</v>
      </c>
      <c r="C1" s="145" t="s">
        <v>1</v>
      </c>
      <c r="D1" s="145"/>
      <c r="E1" s="145"/>
      <c r="F1" s="145"/>
      <c r="G1" s="145"/>
      <c r="H1" s="145"/>
      <c r="I1" s="145"/>
      <c r="J1" s="1"/>
      <c r="K1" s="1"/>
      <c r="L1" s="1"/>
      <c r="M1" s="1"/>
      <c r="N1" s="1"/>
      <c r="O1" s="1"/>
      <c r="P1" s="1"/>
      <c r="Q1" s="1"/>
      <c r="T1" s="2"/>
      <c r="U1" s="2"/>
      <c r="V1" s="2"/>
      <c r="W1" s="2"/>
      <c r="X1" s="2"/>
    </row>
    <row r="2" spans="1:40" s="3" customFormat="1" ht="31.5">
      <c r="A2" s="1"/>
      <c r="B2" s="142"/>
      <c r="C2" s="146" t="s">
        <v>93</v>
      </c>
      <c r="D2" s="147"/>
      <c r="E2" s="147"/>
      <c r="F2" s="147"/>
      <c r="G2" s="147"/>
      <c r="H2" s="147"/>
      <c r="I2" s="148"/>
      <c r="J2" s="1"/>
      <c r="K2" s="1"/>
      <c r="L2" s="1"/>
      <c r="M2" s="1"/>
      <c r="N2" s="1"/>
      <c r="O2" s="1"/>
      <c r="P2" s="1"/>
      <c r="Q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3" customFormat="1" ht="26.25" customHeight="1">
      <c r="A3" s="1"/>
      <c r="B3" s="51"/>
      <c r="C3" s="4"/>
      <c r="D3" s="6"/>
      <c r="E3" s="6"/>
      <c r="F3" s="6"/>
      <c r="G3" s="6"/>
      <c r="I3" s="4"/>
      <c r="J3" s="8"/>
      <c r="K3" s="150"/>
      <c r="L3" s="150"/>
      <c r="M3" s="1"/>
      <c r="N3" s="1"/>
      <c r="O3" s="1"/>
      <c r="P3" s="1"/>
      <c r="Q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3" customFormat="1" ht="27">
      <c r="A4" s="1"/>
      <c r="B4" s="9" t="s">
        <v>2</v>
      </c>
      <c r="C4" s="144"/>
      <c r="D4" s="144"/>
      <c r="E4" s="144"/>
      <c r="F4" s="144"/>
      <c r="G4" s="144"/>
      <c r="H4" s="1"/>
      <c r="I4" s="10"/>
      <c r="J4" s="9" t="s">
        <v>84</v>
      </c>
      <c r="K4" s="149"/>
      <c r="L4" s="149"/>
      <c r="M4" s="1"/>
      <c r="N4" s="1"/>
      <c r="O4" s="1"/>
      <c r="P4" s="1"/>
      <c r="Q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3" customFormat="1" ht="27">
      <c r="A5" s="1"/>
      <c r="B5" s="9" t="s">
        <v>3</v>
      </c>
      <c r="C5" s="144"/>
      <c r="D5" s="144"/>
      <c r="E5" s="144"/>
      <c r="F5" s="144"/>
      <c r="G5" s="144"/>
      <c r="H5" s="1"/>
      <c r="I5" s="10"/>
      <c r="J5" s="8"/>
      <c r="K5" s="60"/>
      <c r="L5" s="1"/>
      <c r="M5" s="1"/>
      <c r="N5" s="1"/>
      <c r="O5" s="1"/>
      <c r="P5" s="1"/>
      <c r="Q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3" customFormat="1" ht="27.75" customHeight="1">
      <c r="A6" s="1"/>
      <c r="B6" s="9" t="s">
        <v>4</v>
      </c>
      <c r="C6" s="144"/>
      <c r="D6" s="144"/>
      <c r="E6" s="144"/>
      <c r="F6" s="144"/>
      <c r="G6" s="144"/>
      <c r="H6" s="1"/>
      <c r="I6" s="10"/>
      <c r="J6" s="8"/>
      <c r="K6" s="8"/>
      <c r="L6" s="1"/>
      <c r="M6" s="1"/>
      <c r="N6" s="1"/>
      <c r="O6" s="1"/>
      <c r="P6" s="1"/>
      <c r="Q6" s="1"/>
      <c r="T6" s="12"/>
      <c r="U6" s="12"/>
      <c r="V6" s="12"/>
      <c r="W6" s="12"/>
      <c r="X6" s="13"/>
      <c r="Z6" s="14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3" customFormat="1" ht="12.75">
      <c r="A7" s="1"/>
      <c r="B7" s="1"/>
      <c r="C7" s="1"/>
      <c r="D7" s="1"/>
      <c r="E7" s="1"/>
      <c r="F7" s="9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T7" s="12"/>
      <c r="U7" s="12"/>
      <c r="V7" s="12"/>
      <c r="W7" s="12"/>
      <c r="X7" s="13"/>
      <c r="Z7" s="14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3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T8" s="12"/>
      <c r="U8" s="12"/>
      <c r="V8" s="12"/>
      <c r="W8" s="12"/>
      <c r="X8" s="13"/>
      <c r="Z8" s="14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26" ht="26.25" customHeight="1">
      <c r="A9" s="143" t="s">
        <v>158</v>
      </c>
      <c r="B9" s="143"/>
      <c r="C9" s="143"/>
      <c r="D9" s="143"/>
      <c r="E9" s="143"/>
      <c r="F9" s="143"/>
      <c r="H9" s="143" t="s">
        <v>76</v>
      </c>
      <c r="I9" s="143"/>
      <c r="J9" s="143"/>
      <c r="K9" s="143"/>
      <c r="L9" s="143"/>
      <c r="N9" s="1"/>
      <c r="O9" s="1"/>
      <c r="P9" s="1"/>
      <c r="Q9" s="1"/>
      <c r="Z9" s="17"/>
    </row>
    <row r="10" spans="1:40" s="3" customFormat="1" ht="46.5">
      <c r="A10" s="18" t="s">
        <v>6</v>
      </c>
      <c r="B10" s="1"/>
      <c r="C10" s="19" t="s">
        <v>7</v>
      </c>
      <c r="D10" s="20" t="s">
        <v>8</v>
      </c>
      <c r="E10" s="21" t="s">
        <v>9</v>
      </c>
      <c r="F10" s="19" t="s">
        <v>73</v>
      </c>
      <c r="G10" s="1"/>
      <c r="H10" s="18" t="s">
        <v>6</v>
      </c>
      <c r="I10" s="1"/>
      <c r="J10" s="19" t="s">
        <v>7</v>
      </c>
      <c r="K10" s="20" t="s">
        <v>8</v>
      </c>
      <c r="L10" s="21" t="s">
        <v>9</v>
      </c>
      <c r="M10" s="19" t="s">
        <v>73</v>
      </c>
      <c r="N10" s="1"/>
      <c r="O10" s="1"/>
      <c r="P10" s="1"/>
      <c r="Q10" s="1"/>
      <c r="T10" s="12"/>
      <c r="U10" s="12"/>
      <c r="V10" s="12"/>
      <c r="W10" s="12"/>
      <c r="X10" s="13"/>
      <c r="Z10" s="14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3" customFormat="1" ht="24" customHeight="1">
      <c r="A11" s="52">
        <v>1</v>
      </c>
      <c r="B11" s="23"/>
      <c r="C11" s="24"/>
      <c r="D11" s="54">
        <f aca="true" t="shared" si="0" ref="D11:D19">IF(B11="","",IF(C11="-",VLOOKUP(B11,matrice_diff_FIR,2,FALSE),IF(C11="O",VLOOKUP(B11,matrice_diff_FIR,3,FALSE),IF(C11="&lt;",VLOOKUP(B11,matrice_diff_FIR,4,FALSE),IF(C11="/",VLOOKUP(B11,matrice_diff_FIR,5,FALSE),VLOOKUP(B11,matrice_diff_FIR,2,FALSE))))))</f>
      </c>
      <c r="E11" s="26">
        <f aca="true" t="shared" si="1" ref="E11:E20">IF(AND(R11&gt;1,NOT(ISBLANK(B11))),"REPETITION","")</f>
      </c>
      <c r="F11" s="55"/>
      <c r="G11" s="28">
        <f>IF(B11="","",CONCATENATE(VLOOKUP(B11,numerique_FIR,6,FALSE)," ",C11))</f>
      </c>
      <c r="H11" s="52">
        <v>1</v>
      </c>
      <c r="I11" s="23"/>
      <c r="J11" s="53"/>
      <c r="K11" s="25">
        <f aca="true" t="shared" si="2" ref="K11:K20">IF(I11="","",IF(J11="-",VLOOKUP(I11,matrice_diff_FIR,2,FALSE),IF(J11="O",VLOOKUP(I11,matrice_diff_FIR,3,FALSE),IF(J11="&lt;",VLOOKUP(I11,matrice_diff_FIR,4,FALSE),IF(J11="/",VLOOKUP(I11,matrice_diff_FIR,5,FALSE),VLOOKUP(I11,matrice_diff_FIR,2,FALSE))))))</f>
      </c>
      <c r="L11" s="26">
        <f aca="true" t="shared" si="3" ref="L11:L20">IF(AND(P11&gt;1,NOT(ISBLANK(I11))),"REPETITION","")</f>
      </c>
      <c r="M11" s="55"/>
      <c r="N11" s="28">
        <f aca="true" t="shared" si="4" ref="N11:N20">IF(I11="","",CONCATENATE(VLOOKUP(I11,numerique_FIR,6,FALSE)," ",J11))</f>
      </c>
      <c r="O11" s="1">
        <f aca="true" t="shared" si="5" ref="O11:O20">CONCATENATE(I11,J11)</f>
      </c>
      <c r="P11" s="1">
        <f aca="true" t="shared" si="6" ref="P11:P20">COUNTIF($O$11:$O$20,O11)</f>
        <v>10</v>
      </c>
      <c r="Q11" s="1">
        <f aca="true" t="shared" si="7" ref="Q11:Q20">CONCATENATE(B11,C11)</f>
      </c>
      <c r="R11" s="1">
        <f aca="true" t="shared" si="8" ref="R11:R20">COUNTIF($Q$11:$Q$20,Q11)</f>
        <v>10</v>
      </c>
      <c r="T11" s="12"/>
      <c r="U11" s="12"/>
      <c r="V11" s="12"/>
      <c r="W11" s="12"/>
      <c r="X11" s="13"/>
      <c r="Z11" s="14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3" customFormat="1" ht="24" customHeight="1">
      <c r="A12" s="52">
        <v>2</v>
      </c>
      <c r="B12" s="23"/>
      <c r="C12" s="24"/>
      <c r="D12" s="54">
        <f t="shared" si="0"/>
      </c>
      <c r="E12" s="26">
        <f t="shared" si="1"/>
      </c>
      <c r="F12" s="55"/>
      <c r="G12" s="28">
        <f>IF(B12="","",CONCATENATE(VLOOKUP(B12,numerique_FIR,6,FALSE)," ",C12))</f>
      </c>
      <c r="H12" s="52">
        <v>2</v>
      </c>
      <c r="I12" s="23"/>
      <c r="J12" s="53"/>
      <c r="K12" s="25">
        <f t="shared" si="2"/>
      </c>
      <c r="L12" s="26">
        <f t="shared" si="3"/>
      </c>
      <c r="M12" s="55"/>
      <c r="N12" s="28">
        <f t="shared" si="4"/>
      </c>
      <c r="O12" s="1">
        <f t="shared" si="5"/>
      </c>
      <c r="P12" s="1">
        <f t="shared" si="6"/>
        <v>10</v>
      </c>
      <c r="Q12" s="1">
        <f t="shared" si="7"/>
      </c>
      <c r="R12" s="1">
        <f t="shared" si="8"/>
        <v>10</v>
      </c>
      <c r="T12" s="12"/>
      <c r="U12" s="12"/>
      <c r="V12" s="12"/>
      <c r="W12" s="12"/>
      <c r="X12" s="13"/>
      <c r="Z12" s="14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3" customFormat="1" ht="24" customHeight="1">
      <c r="A13" s="52">
        <v>3</v>
      </c>
      <c r="B13" s="23"/>
      <c r="C13" s="24"/>
      <c r="D13" s="54">
        <f t="shared" si="0"/>
      </c>
      <c r="E13" s="26">
        <f t="shared" si="1"/>
      </c>
      <c r="F13" s="55"/>
      <c r="G13" s="28">
        <f aca="true" t="shared" si="9" ref="G13:G20">IF(B13="","",CONCATENATE(VLOOKUP(B13,numerique_FIR,6,FALSE)," ",C13))</f>
      </c>
      <c r="H13" s="52">
        <v>3</v>
      </c>
      <c r="I13" s="23"/>
      <c r="J13" s="53"/>
      <c r="K13" s="25">
        <f t="shared" si="2"/>
      </c>
      <c r="L13" s="26">
        <f t="shared" si="3"/>
      </c>
      <c r="M13" s="55"/>
      <c r="N13" s="28">
        <f t="shared" si="4"/>
      </c>
      <c r="O13" s="1">
        <f t="shared" si="5"/>
      </c>
      <c r="P13" s="1">
        <f t="shared" si="6"/>
        <v>10</v>
      </c>
      <c r="Q13" s="1">
        <f t="shared" si="7"/>
      </c>
      <c r="R13" s="1">
        <f t="shared" si="8"/>
        <v>10</v>
      </c>
      <c r="T13" s="12"/>
      <c r="U13" s="12"/>
      <c r="V13" s="12"/>
      <c r="W13" s="12"/>
      <c r="X13" s="13"/>
      <c r="Z13" s="14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3" customFormat="1" ht="24" customHeight="1">
      <c r="A14" s="52">
        <v>4</v>
      </c>
      <c r="B14" s="23"/>
      <c r="C14" s="24"/>
      <c r="D14" s="54">
        <f t="shared" si="0"/>
      </c>
      <c r="E14" s="26">
        <f t="shared" si="1"/>
      </c>
      <c r="F14" s="55"/>
      <c r="G14" s="28">
        <f t="shared" si="9"/>
      </c>
      <c r="H14" s="52">
        <v>4</v>
      </c>
      <c r="I14" s="23"/>
      <c r="J14" s="53"/>
      <c r="K14" s="25">
        <f t="shared" si="2"/>
      </c>
      <c r="L14" s="26">
        <f t="shared" si="3"/>
      </c>
      <c r="M14" s="55"/>
      <c r="N14" s="28">
        <f t="shared" si="4"/>
      </c>
      <c r="O14" s="1">
        <f t="shared" si="5"/>
      </c>
      <c r="P14" s="1">
        <f t="shared" si="6"/>
        <v>10</v>
      </c>
      <c r="Q14" s="1">
        <f t="shared" si="7"/>
      </c>
      <c r="R14" s="1">
        <f t="shared" si="8"/>
        <v>10</v>
      </c>
      <c r="T14" s="12"/>
      <c r="U14" s="12"/>
      <c r="V14" s="12"/>
      <c r="W14" s="12"/>
      <c r="X14" s="13"/>
      <c r="Z14" s="14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3" customFormat="1" ht="24" customHeight="1">
      <c r="A15" s="52">
        <v>5</v>
      </c>
      <c r="B15" s="23"/>
      <c r="C15" s="24"/>
      <c r="D15" s="54">
        <f t="shared" si="0"/>
      </c>
      <c r="E15" s="26">
        <f t="shared" si="1"/>
      </c>
      <c r="F15" s="55"/>
      <c r="G15" s="28">
        <f t="shared" si="9"/>
      </c>
      <c r="H15" s="52">
        <v>5</v>
      </c>
      <c r="I15" s="23"/>
      <c r="J15" s="53"/>
      <c r="K15" s="25">
        <f t="shared" si="2"/>
      </c>
      <c r="L15" s="26">
        <f t="shared" si="3"/>
      </c>
      <c r="M15" s="55"/>
      <c r="N15" s="28">
        <f t="shared" si="4"/>
      </c>
      <c r="O15" s="1">
        <f t="shared" si="5"/>
      </c>
      <c r="P15" s="1">
        <f t="shared" si="6"/>
        <v>10</v>
      </c>
      <c r="Q15" s="1">
        <f t="shared" si="7"/>
      </c>
      <c r="R15" s="1">
        <f t="shared" si="8"/>
        <v>10</v>
      </c>
      <c r="T15" s="12"/>
      <c r="U15" s="12"/>
      <c r="V15" s="12"/>
      <c r="W15" s="12"/>
      <c r="X15" s="13"/>
      <c r="Z15" s="14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3" customFormat="1" ht="24" customHeight="1">
      <c r="A16" s="52">
        <v>6</v>
      </c>
      <c r="B16" s="23"/>
      <c r="C16" s="24"/>
      <c r="D16" s="54">
        <f t="shared" si="0"/>
      </c>
      <c r="E16" s="26">
        <f t="shared" si="1"/>
      </c>
      <c r="F16" s="55"/>
      <c r="G16" s="28">
        <f t="shared" si="9"/>
      </c>
      <c r="H16" s="52">
        <v>6</v>
      </c>
      <c r="I16" s="23"/>
      <c r="J16" s="53"/>
      <c r="K16" s="25">
        <f t="shared" si="2"/>
      </c>
      <c r="L16" s="26">
        <f t="shared" si="3"/>
      </c>
      <c r="M16" s="55"/>
      <c r="N16" s="28">
        <f t="shared" si="4"/>
      </c>
      <c r="O16" s="1">
        <f t="shared" si="5"/>
      </c>
      <c r="P16" s="1">
        <f t="shared" si="6"/>
        <v>10</v>
      </c>
      <c r="Q16" s="1">
        <f t="shared" si="7"/>
      </c>
      <c r="R16" s="1">
        <f t="shared" si="8"/>
        <v>10</v>
      </c>
      <c r="T16" s="12"/>
      <c r="U16" s="12"/>
      <c r="V16" s="12"/>
      <c r="W16" s="12"/>
      <c r="X16" s="13"/>
      <c r="Z16" s="14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3" customFormat="1" ht="24" customHeight="1">
      <c r="A17" s="52">
        <v>7</v>
      </c>
      <c r="B17" s="23"/>
      <c r="C17" s="24"/>
      <c r="D17" s="54">
        <f t="shared" si="0"/>
      </c>
      <c r="E17" s="26">
        <f t="shared" si="1"/>
      </c>
      <c r="F17" s="55"/>
      <c r="G17" s="28">
        <f t="shared" si="9"/>
      </c>
      <c r="H17" s="52">
        <v>7</v>
      </c>
      <c r="I17" s="23"/>
      <c r="J17" s="53"/>
      <c r="K17" s="25">
        <f t="shared" si="2"/>
      </c>
      <c r="L17" s="26">
        <f t="shared" si="3"/>
      </c>
      <c r="M17" s="55"/>
      <c r="N17" s="28">
        <f t="shared" si="4"/>
      </c>
      <c r="O17" s="1">
        <f t="shared" si="5"/>
      </c>
      <c r="P17" s="1">
        <f t="shared" si="6"/>
        <v>10</v>
      </c>
      <c r="Q17" s="1">
        <f t="shared" si="7"/>
      </c>
      <c r="R17" s="1">
        <f t="shared" si="8"/>
        <v>10</v>
      </c>
      <c r="T17" s="12"/>
      <c r="U17" s="12"/>
      <c r="V17" s="12"/>
      <c r="W17" s="12"/>
      <c r="X17" s="13"/>
      <c r="Z17" s="14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3" customFormat="1" ht="24" customHeight="1">
      <c r="A18" s="52">
        <v>8</v>
      </c>
      <c r="B18" s="23"/>
      <c r="C18" s="24"/>
      <c r="D18" s="54">
        <f t="shared" si="0"/>
      </c>
      <c r="E18" s="26">
        <f t="shared" si="1"/>
      </c>
      <c r="F18" s="55"/>
      <c r="G18" s="28">
        <f t="shared" si="9"/>
      </c>
      <c r="H18" s="52">
        <v>8</v>
      </c>
      <c r="I18" s="23"/>
      <c r="J18" s="53"/>
      <c r="K18" s="25">
        <f t="shared" si="2"/>
      </c>
      <c r="L18" s="26">
        <f t="shared" si="3"/>
      </c>
      <c r="M18" s="55"/>
      <c r="N18" s="28">
        <f t="shared" si="4"/>
      </c>
      <c r="O18" s="1">
        <f t="shared" si="5"/>
      </c>
      <c r="P18" s="1">
        <f t="shared" si="6"/>
        <v>10</v>
      </c>
      <c r="Q18" s="1">
        <f t="shared" si="7"/>
      </c>
      <c r="R18" s="1">
        <f t="shared" si="8"/>
        <v>10</v>
      </c>
      <c r="T18" s="12"/>
      <c r="U18" s="12"/>
      <c r="V18" s="12"/>
      <c r="W18" s="12"/>
      <c r="X18" s="13"/>
      <c r="Z18" s="14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3" customFormat="1" ht="24" customHeight="1">
      <c r="A19" s="52">
        <v>9</v>
      </c>
      <c r="B19" s="23"/>
      <c r="C19" s="24"/>
      <c r="D19" s="54">
        <f t="shared" si="0"/>
      </c>
      <c r="E19" s="26">
        <f t="shared" si="1"/>
      </c>
      <c r="F19" s="55"/>
      <c r="G19" s="28">
        <f t="shared" si="9"/>
      </c>
      <c r="H19" s="52">
        <v>9</v>
      </c>
      <c r="I19" s="23"/>
      <c r="J19" s="53"/>
      <c r="K19" s="25">
        <f t="shared" si="2"/>
      </c>
      <c r="L19" s="26">
        <f t="shared" si="3"/>
      </c>
      <c r="M19" s="55"/>
      <c r="N19" s="28">
        <f t="shared" si="4"/>
      </c>
      <c r="O19" s="1">
        <f t="shared" si="5"/>
      </c>
      <c r="P19" s="1">
        <f t="shared" si="6"/>
        <v>10</v>
      </c>
      <c r="Q19" s="1">
        <f t="shared" si="7"/>
      </c>
      <c r="R19" s="1">
        <f t="shared" si="8"/>
        <v>10</v>
      </c>
      <c r="T19" s="12"/>
      <c r="U19" s="12"/>
      <c r="V19" s="12"/>
      <c r="W19" s="12"/>
      <c r="X19" s="13"/>
      <c r="Z19" s="14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3" customFormat="1" ht="24" customHeight="1" thickBot="1">
      <c r="A20" s="52">
        <v>10</v>
      </c>
      <c r="B20" s="23"/>
      <c r="C20" s="24"/>
      <c r="D20" s="54">
        <f>IF(B20="","",IF(C20="-",VLOOKUP(B20,matrice_diff_FIR,2,FALSE),IF(C20="O",VLOOKUP(B20,matrice_diff_FIR,3,FALSE),IF(C20="&lt;",VLOOKUP(B20,matrice_diff_FIR,4,FALSE),IF(C20="/",VLOOKUP(B20,matrice_diff_FIR,5,FALSE),VLOOKUP(B20,matrice_diff_FIR,2,FALSE))))))</f>
      </c>
      <c r="E20" s="26">
        <f t="shared" si="1"/>
      </c>
      <c r="F20" s="55"/>
      <c r="G20" s="28">
        <f t="shared" si="9"/>
      </c>
      <c r="H20" s="52">
        <v>10</v>
      </c>
      <c r="I20" s="23"/>
      <c r="J20" s="53"/>
      <c r="K20" s="25">
        <f t="shared" si="2"/>
      </c>
      <c r="L20" s="26">
        <f t="shared" si="3"/>
      </c>
      <c r="M20" s="55"/>
      <c r="N20" s="28">
        <f t="shared" si="4"/>
      </c>
      <c r="O20" s="1">
        <f t="shared" si="5"/>
      </c>
      <c r="P20" s="1">
        <f t="shared" si="6"/>
        <v>10</v>
      </c>
      <c r="Q20" s="1">
        <f t="shared" si="7"/>
      </c>
      <c r="R20" s="1">
        <f t="shared" si="8"/>
        <v>10</v>
      </c>
      <c r="T20" s="12"/>
      <c r="U20" s="12"/>
      <c r="V20" s="12"/>
      <c r="W20" s="12"/>
      <c r="X20" s="13"/>
      <c r="Z20" s="14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29" customFormat="1" ht="37.5" customHeight="1" thickBot="1">
      <c r="A21" s="64"/>
      <c r="B21" s="33"/>
      <c r="C21" s="58" t="s">
        <v>11</v>
      </c>
      <c r="D21" s="31">
        <f>IF(SUM(D11:D20)=0,"",SUM(D11:D20))</f>
      </c>
      <c r="E21" s="32"/>
      <c r="F21" s="70"/>
      <c r="G21" s="56"/>
      <c r="H21" s="33"/>
      <c r="I21" s="33"/>
      <c r="J21" s="58" t="s">
        <v>11</v>
      </c>
      <c r="K21" s="31">
        <f>IF(SUM(K11:K20)=0,"",SUM(K11:K20))</f>
      </c>
      <c r="L21" s="32"/>
      <c r="M21" s="3"/>
      <c r="N21" s="1"/>
      <c r="O21" s="1"/>
      <c r="P21" s="33"/>
      <c r="Q21" s="33"/>
      <c r="S21" s="3"/>
      <c r="T21" s="34"/>
      <c r="U21" s="34"/>
      <c r="V21" s="34"/>
      <c r="W21" s="34"/>
      <c r="X21" s="35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26" s="1" customFormat="1" ht="12.75">
      <c r="A22" s="63"/>
      <c r="T22" s="36"/>
      <c r="U22" s="36"/>
      <c r="V22" s="36"/>
      <c r="W22" s="36"/>
      <c r="X22" s="37"/>
      <c r="Z22" s="38"/>
    </row>
    <row r="23" spans="12:26" s="1" customFormat="1" ht="12.75">
      <c r="L23" s="39"/>
      <c r="T23" s="36"/>
      <c r="U23" s="36"/>
      <c r="V23" s="36"/>
      <c r="W23" s="36"/>
      <c r="X23" s="37"/>
      <c r="Z23" s="38"/>
    </row>
    <row r="24" spans="20:26" s="1" customFormat="1" ht="12.75">
      <c r="T24" s="36"/>
      <c r="U24" s="36"/>
      <c r="V24" s="36"/>
      <c r="W24" s="36"/>
      <c r="X24" s="37"/>
      <c r="Z24" s="38"/>
    </row>
    <row r="25" spans="20:26" s="1" customFormat="1" ht="12.75">
      <c r="T25" s="36"/>
      <c r="U25" s="36"/>
      <c r="V25" s="36"/>
      <c r="W25" s="36"/>
      <c r="X25" s="37"/>
      <c r="Z25" s="38"/>
    </row>
    <row r="26" spans="20:26" s="1" customFormat="1" ht="12.75">
      <c r="T26" s="36"/>
      <c r="U26" s="36"/>
      <c r="V26" s="36"/>
      <c r="W26" s="36"/>
      <c r="X26" s="37"/>
      <c r="Z26" s="38"/>
    </row>
    <row r="27" spans="20:26" s="1" customFormat="1" ht="12.75">
      <c r="T27" s="36"/>
      <c r="U27" s="36"/>
      <c r="V27" s="36"/>
      <c r="W27" s="36"/>
      <c r="X27" s="37"/>
      <c r="Z27" s="38"/>
    </row>
    <row r="28" spans="29:40" s="3" customFormat="1" ht="12.75" customHeight="1"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9:40" s="3" customFormat="1" ht="12.75" customHeight="1"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29:40" s="3" customFormat="1" ht="12.75" customHeight="1"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29:40" s="3" customFormat="1" ht="12.75" customHeight="1"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29:40" s="3" customFormat="1" ht="12.75" customHeight="1"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29:40" s="3" customFormat="1" ht="12.75" customHeight="1"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20:24" ht="12.75" customHeight="1">
      <c r="T34" s="2"/>
      <c r="U34" s="2"/>
      <c r="V34" s="2"/>
      <c r="W34" s="2"/>
      <c r="X34" s="2"/>
    </row>
    <row r="35" spans="20:24" ht="12.75" customHeight="1">
      <c r="T35" s="2"/>
      <c r="U35" s="2"/>
      <c r="V35" s="2"/>
      <c r="W35" s="2"/>
      <c r="X35" s="2"/>
    </row>
    <row r="36" spans="20:24" ht="12.75" customHeight="1">
      <c r="T36" s="2"/>
      <c r="U36" s="2"/>
      <c r="V36" s="2"/>
      <c r="W36" s="2"/>
      <c r="X36" s="2"/>
    </row>
    <row r="37" spans="20:24" ht="12.75" customHeight="1">
      <c r="T37" s="2"/>
      <c r="U37" s="2"/>
      <c r="V37" s="2"/>
      <c r="W37" s="2"/>
      <c r="X37" s="2"/>
    </row>
    <row r="38" spans="20:24" ht="12.75" customHeight="1">
      <c r="T38" s="2"/>
      <c r="U38" s="2"/>
      <c r="V38" s="2"/>
      <c r="W38" s="2"/>
      <c r="X38" s="2"/>
    </row>
    <row r="39" spans="20:24" ht="12.75" customHeight="1">
      <c r="T39" s="2"/>
      <c r="U39" s="2"/>
      <c r="V39" s="2"/>
      <c r="W39" s="2"/>
      <c r="X39" s="2"/>
    </row>
    <row r="40" spans="20:24" ht="12.75" customHeight="1">
      <c r="T40" s="2"/>
      <c r="U40" s="2"/>
      <c r="V40" s="2"/>
      <c r="W40" s="2"/>
      <c r="X40" s="2"/>
    </row>
    <row r="41" spans="20:24" ht="12.75" customHeight="1">
      <c r="T41" s="2"/>
      <c r="U41" s="2"/>
      <c r="V41" s="2"/>
      <c r="W41" s="2"/>
      <c r="X41" s="2"/>
    </row>
    <row r="42" spans="20:24" ht="12.75" customHeight="1">
      <c r="T42" s="2"/>
      <c r="U42" s="2"/>
      <c r="V42" s="2"/>
      <c r="W42" s="2"/>
      <c r="X42" s="2"/>
    </row>
    <row r="43" spans="20:24" ht="12.75" customHeight="1">
      <c r="T43" s="2"/>
      <c r="U43" s="2"/>
      <c r="V43" s="2"/>
      <c r="W43" s="2"/>
      <c r="X43" s="2"/>
    </row>
    <row r="44" spans="20:24" ht="12.75" customHeight="1">
      <c r="T44" s="2"/>
      <c r="U44" s="2"/>
      <c r="V44" s="2"/>
      <c r="W44" s="2"/>
      <c r="X44" s="2"/>
    </row>
    <row r="45" spans="20:24" ht="12.75" customHeight="1">
      <c r="T45" s="2"/>
      <c r="U45" s="2"/>
      <c r="V45" s="2"/>
      <c r="W45" s="2"/>
      <c r="X45" s="2"/>
    </row>
    <row r="46" spans="20:24" ht="12.75" customHeight="1">
      <c r="T46" s="2"/>
      <c r="U46" s="2"/>
      <c r="V46" s="2"/>
      <c r="W46" s="2"/>
      <c r="X46" s="2"/>
    </row>
    <row r="47" spans="20:24" ht="12.75" customHeight="1">
      <c r="T47" s="2"/>
      <c r="U47" s="2"/>
      <c r="V47" s="2"/>
      <c r="W47" s="2"/>
      <c r="X47" s="2"/>
    </row>
    <row r="48" spans="20:24" ht="12.75" customHeight="1">
      <c r="T48" s="2"/>
      <c r="U48" s="2"/>
      <c r="V48" s="2"/>
      <c r="W48" s="2"/>
      <c r="X48" s="2"/>
    </row>
    <row r="49" spans="20:24" ht="12.75" customHeight="1">
      <c r="T49" s="2"/>
      <c r="U49" s="2"/>
      <c r="V49" s="2"/>
      <c r="W49" s="2"/>
      <c r="X49" s="2"/>
    </row>
    <row r="50" spans="20:24" ht="12.75" customHeight="1">
      <c r="T50" s="2"/>
      <c r="U50" s="2"/>
      <c r="V50" s="2"/>
      <c r="W50" s="2"/>
      <c r="X50" s="2"/>
    </row>
    <row r="51" spans="20:24" ht="12.75" customHeight="1">
      <c r="T51" s="2"/>
      <c r="U51" s="2"/>
      <c r="V51" s="2"/>
      <c r="W51" s="2"/>
      <c r="X51" s="2"/>
    </row>
    <row r="52" spans="20:24" ht="12.75" customHeight="1">
      <c r="T52" s="2"/>
      <c r="U52" s="2"/>
      <c r="V52" s="2"/>
      <c r="W52" s="2"/>
      <c r="X52" s="2"/>
    </row>
    <row r="53" spans="20:24" ht="12.75" customHeight="1">
      <c r="T53" s="2"/>
      <c r="U53" s="2"/>
      <c r="V53" s="2"/>
      <c r="W53" s="2"/>
      <c r="X53" s="2"/>
    </row>
    <row r="54" spans="20:24" ht="12.75" customHeight="1">
      <c r="T54" s="2"/>
      <c r="U54" s="2"/>
      <c r="V54" s="2"/>
      <c r="W54" s="2"/>
      <c r="X54" s="2"/>
    </row>
    <row r="55" spans="20:24" ht="12.75" customHeight="1">
      <c r="T55" s="2"/>
      <c r="U55" s="2"/>
      <c r="V55" s="2"/>
      <c r="W55" s="2"/>
      <c r="X55" s="2"/>
    </row>
    <row r="56" spans="20:24" ht="12.75" customHeight="1">
      <c r="T56" s="2"/>
      <c r="U56" s="2"/>
      <c r="V56" s="2"/>
      <c r="W56" s="2"/>
      <c r="X56" s="2"/>
    </row>
    <row r="57" spans="20:24" ht="12.75" customHeight="1">
      <c r="T57" s="2"/>
      <c r="U57" s="2"/>
      <c r="V57" s="2"/>
      <c r="W57" s="2"/>
      <c r="X57" s="2"/>
    </row>
    <row r="58" spans="20:24" ht="12.75" customHeight="1">
      <c r="T58" s="2"/>
      <c r="U58" s="2"/>
      <c r="V58" s="2"/>
      <c r="W58" s="2"/>
      <c r="X58" s="2"/>
    </row>
    <row r="59" spans="20:24" ht="12.75" customHeight="1">
      <c r="T59" s="2"/>
      <c r="U59" s="2"/>
      <c r="V59" s="2"/>
      <c r="W59" s="2"/>
      <c r="X59" s="2"/>
    </row>
    <row r="60" spans="20:24" ht="12.75" customHeight="1">
      <c r="T60" s="2"/>
      <c r="U60" s="2"/>
      <c r="V60" s="2"/>
      <c r="W60" s="2"/>
      <c r="X60" s="2"/>
    </row>
    <row r="61" spans="20:24" ht="12.75" customHeight="1">
      <c r="T61" s="2"/>
      <c r="U61" s="2"/>
      <c r="V61" s="2"/>
      <c r="W61" s="2"/>
      <c r="X61" s="2"/>
    </row>
    <row r="62" spans="20:24" ht="12.75" customHeight="1">
      <c r="T62" s="2"/>
      <c r="U62" s="2"/>
      <c r="V62" s="2"/>
      <c r="W62" s="2"/>
      <c r="X62" s="2"/>
    </row>
    <row r="63" spans="20:24" ht="12.75" customHeight="1">
      <c r="T63" s="2"/>
      <c r="U63" s="2"/>
      <c r="V63" s="2"/>
      <c r="W63" s="2"/>
      <c r="X63" s="2"/>
    </row>
    <row r="64" spans="20:24" ht="12.75" customHeight="1">
      <c r="T64" s="2"/>
      <c r="U64" s="2"/>
      <c r="V64" s="2"/>
      <c r="W64" s="2"/>
      <c r="X64" s="2"/>
    </row>
    <row r="65" spans="20:24" ht="12.75" customHeight="1">
      <c r="T65" s="2"/>
      <c r="U65" s="2"/>
      <c r="V65" s="2"/>
      <c r="W65" s="2"/>
      <c r="X65" s="2"/>
    </row>
    <row r="66" spans="20:24" ht="12.75" customHeight="1">
      <c r="T66" s="2"/>
      <c r="U66" s="2"/>
      <c r="V66" s="2"/>
      <c r="W66" s="2"/>
      <c r="X66" s="2"/>
    </row>
    <row r="67" spans="20:24" ht="12.75" customHeight="1">
      <c r="T67" s="2"/>
      <c r="U67" s="2"/>
      <c r="V67" s="2"/>
      <c r="W67" s="2"/>
      <c r="X67" s="2"/>
    </row>
    <row r="68" spans="20:24" ht="12.75" customHeight="1">
      <c r="T68" s="2"/>
      <c r="U68" s="2"/>
      <c r="V68" s="2"/>
      <c r="W68" s="2"/>
      <c r="X68" s="2"/>
    </row>
    <row r="69" spans="20:24" ht="12.75" customHeight="1">
      <c r="T69" s="2"/>
      <c r="U69" s="2"/>
      <c r="V69" s="2"/>
      <c r="W69" s="2"/>
      <c r="X69" s="2"/>
    </row>
    <row r="70" spans="20:24" ht="12.75" customHeight="1">
      <c r="T70" s="2"/>
      <c r="U70" s="2"/>
      <c r="V70" s="2"/>
      <c r="W70" s="2"/>
      <c r="X70" s="2"/>
    </row>
    <row r="71" spans="20:24" ht="12.75" customHeight="1">
      <c r="T71" s="2"/>
      <c r="U71" s="2"/>
      <c r="V71" s="2"/>
      <c r="W71" s="2"/>
      <c r="X71" s="2"/>
    </row>
    <row r="72" spans="20:24" ht="12.75" customHeight="1">
      <c r="T72" s="2"/>
      <c r="U72" s="2"/>
      <c r="V72" s="2"/>
      <c r="W72" s="2"/>
      <c r="X72" s="2"/>
    </row>
    <row r="73" spans="20:24" ht="12.75" customHeight="1">
      <c r="T73" s="2"/>
      <c r="U73" s="2"/>
      <c r="V73" s="2"/>
      <c r="W73" s="2"/>
      <c r="X73" s="2"/>
    </row>
    <row r="74" spans="20:24" ht="12.75" customHeight="1">
      <c r="T74" s="2"/>
      <c r="U74" s="2"/>
      <c r="V74" s="2"/>
      <c r="W74" s="2"/>
      <c r="X74" s="2"/>
    </row>
    <row r="75" spans="20:24" ht="12.75" customHeight="1">
      <c r="T75" s="2"/>
      <c r="U75" s="2"/>
      <c r="V75" s="2"/>
      <c r="W75" s="2"/>
      <c r="X75" s="2"/>
    </row>
    <row r="76" spans="20:24" ht="12.75" customHeight="1">
      <c r="T76" s="2"/>
      <c r="U76" s="2"/>
      <c r="V76" s="2"/>
      <c r="W76" s="2"/>
      <c r="X76" s="2"/>
    </row>
    <row r="77" spans="20:24" ht="12.75" customHeight="1">
      <c r="T77" s="2"/>
      <c r="U77" s="2"/>
      <c r="V77" s="2"/>
      <c r="W77" s="2"/>
      <c r="X77" s="2"/>
    </row>
    <row r="78" spans="20:24" ht="12.75" customHeight="1">
      <c r="T78" s="2"/>
      <c r="U78" s="2"/>
      <c r="V78" s="2"/>
      <c r="W78" s="2"/>
      <c r="X78" s="2"/>
    </row>
    <row r="79" spans="20:24" ht="12.75" customHeight="1">
      <c r="T79" s="2"/>
      <c r="U79" s="2"/>
      <c r="V79" s="2"/>
      <c r="W79" s="2"/>
      <c r="X79" s="2"/>
    </row>
    <row r="80" spans="20:24" ht="12.75" customHeight="1">
      <c r="T80" s="2"/>
      <c r="U80" s="2"/>
      <c r="V80" s="2"/>
      <c r="W80" s="2"/>
      <c r="X80" s="2"/>
    </row>
    <row r="81" spans="20:24" ht="12.75" customHeight="1">
      <c r="T81" s="2"/>
      <c r="U81" s="2"/>
      <c r="V81" s="2"/>
      <c r="W81" s="2"/>
      <c r="X81" s="2"/>
    </row>
    <row r="82" spans="20:24" ht="12.75" customHeight="1">
      <c r="T82" s="2"/>
      <c r="U82" s="2"/>
      <c r="V82" s="2"/>
      <c r="W82" s="2"/>
      <c r="X82" s="2"/>
    </row>
    <row r="83" spans="20:24" ht="12.75" customHeight="1">
      <c r="T83" s="2"/>
      <c r="U83" s="2"/>
      <c r="V83" s="2"/>
      <c r="W83" s="2"/>
      <c r="X83" s="2"/>
    </row>
    <row r="84" spans="20:24" ht="12.75" customHeight="1">
      <c r="T84" s="2"/>
      <c r="U84" s="2"/>
      <c r="V84" s="2"/>
      <c r="W84" s="2"/>
      <c r="X84" s="2"/>
    </row>
    <row r="85" spans="20:24" ht="12.75" customHeight="1">
      <c r="T85" s="2"/>
      <c r="U85" s="2"/>
      <c r="V85" s="2"/>
      <c r="W85" s="2"/>
      <c r="X85" s="2"/>
    </row>
    <row r="86" spans="20:24" ht="12.75" customHeight="1">
      <c r="T86" s="2"/>
      <c r="U86" s="2"/>
      <c r="V86" s="2"/>
      <c r="W86" s="2"/>
      <c r="X86" s="2"/>
    </row>
    <row r="87" spans="20:24" ht="12.75">
      <c r="T87" s="2"/>
      <c r="U87" s="2"/>
      <c r="V87" s="2"/>
      <c r="W87" s="2"/>
      <c r="X87" s="2"/>
    </row>
    <row r="88" spans="19:24" ht="12.75">
      <c r="S88" s="50"/>
      <c r="T88" s="47"/>
      <c r="U88" s="47"/>
      <c r="V88" s="47"/>
      <c r="W88" s="47"/>
      <c r="X88" s="48"/>
    </row>
  </sheetData>
  <sheetProtection password="CD0A" sheet="1" formatCells="0" formatColumns="0" formatRows="0" selectLockedCells="1"/>
  <mergeCells count="10">
    <mergeCell ref="B1:B2"/>
    <mergeCell ref="A9:F9"/>
    <mergeCell ref="H9:L9"/>
    <mergeCell ref="C4:G4"/>
    <mergeCell ref="C5:G5"/>
    <mergeCell ref="C6:G6"/>
    <mergeCell ref="C1:I1"/>
    <mergeCell ref="C2:I2"/>
    <mergeCell ref="K4:L4"/>
    <mergeCell ref="K3:L3"/>
  </mergeCells>
  <dataValidations count="8">
    <dataValidation type="list" allowBlank="1" showInputMessage="1" showErrorMessage="1" sqref="B11:B20 I11:I20">
      <formula1>figure_FIR</formula1>
    </dataValidation>
    <dataValidation type="list" allowBlank="1" showInputMessage="1" showErrorMessage="1" sqref="C11:C20 J11:J20">
      <formula1>position</formula1>
    </dataValidation>
    <dataValidation type="list" allowBlank="1" showInputMessage="1" showErrorMessage="1" sqref="A9:F9">
      <formula1>"LIBRE A EXIGENCE  ( L* ) "</formula1>
    </dataValidation>
    <dataValidation type="list" allowBlank="1" showInputMessage="1" showErrorMessage="1" sqref="H9:L9">
      <formula1>"LIBRE ( L )"</formula1>
    </dataValidation>
    <dataValidation allowBlank="1" showErrorMessage="1" sqref="D21"/>
    <dataValidation type="list" allowBlank="1" showInputMessage="1" showErrorMessage="1" sqref="K4">
      <formula1>"FILLE,GARCON"</formula1>
    </dataValidation>
    <dataValidation type="list" allowBlank="1" showInputMessage="1" showErrorMessage="1" sqref="K3:L3">
      <formula1>"7-8 ans,9-10 ans,11-12 ans,13-14 ans,15-17 ans,18 ans et +"</formula1>
    </dataValidation>
    <dataValidation type="list" allowBlank="1" showErrorMessage="1" sqref="F11:F20 M11:M20">
      <formula1>"*"</formula1>
    </dataValidation>
  </dataValidations>
  <printOptions horizontalCentered="1" verticalCentered="1"/>
  <pageMargins left="0.5118110236220472" right="0.22" top="0.31496062992125984" bottom="0.1968503937007874" header="0.31496062992125984" footer="0.15748031496062992"/>
  <pageSetup horizontalDpi="360" verticalDpi="360" orientation="landscape" paperSize="9" scale="90" r:id="rId2"/>
  <headerFooter alignWithMargins="0">
    <oddFooter>&amp;R&amp;"Arial,Italique"&amp;9@Tous droits réservés E.NGUYEN-BA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AB88"/>
  <sheetViews>
    <sheetView zoomScale="90" zoomScaleNormal="90" zoomScalePageLayoutView="0" workbookViewId="0" topLeftCell="A2">
      <selection activeCell="O14" sqref="O14"/>
    </sheetView>
  </sheetViews>
  <sheetFormatPr defaultColWidth="11.421875" defaultRowHeight="12.75"/>
  <cols>
    <col min="1" max="1" width="5.28125" style="2" customWidth="1"/>
    <col min="2" max="2" width="30.8515625" style="2" bestFit="1" customWidth="1"/>
    <col min="3" max="3" width="6.140625" style="2" customWidth="1"/>
    <col min="4" max="4" width="11.421875" style="2" customWidth="1"/>
    <col min="5" max="5" width="4.57421875" style="2" hidden="1" customWidth="1"/>
    <col min="6" max="6" width="11.421875" style="2" customWidth="1"/>
    <col min="7" max="7" width="4.57421875" style="2" bestFit="1" customWidth="1"/>
    <col min="8" max="8" width="11.421875" style="2" customWidth="1"/>
    <col min="9" max="9" width="5.28125" style="2" customWidth="1"/>
    <col min="10" max="10" width="30.8515625" style="2" bestFit="1" customWidth="1"/>
    <col min="11" max="11" width="6.00390625" style="2" customWidth="1"/>
    <col min="12" max="12" width="11.421875" style="2" customWidth="1"/>
    <col min="13" max="13" width="5.140625" style="2" customWidth="1"/>
    <col min="14" max="14" width="11.421875" style="2" customWidth="1"/>
    <col min="15" max="15" width="3.7109375" style="2" customWidth="1"/>
    <col min="16" max="16" width="11.00390625" style="2" customWidth="1"/>
    <col min="17" max="17" width="13.00390625" style="2" hidden="1" customWidth="1"/>
    <col min="18" max="20" width="11.421875" style="2" hidden="1" customWidth="1"/>
    <col min="21" max="21" width="24.00390625" style="2" hidden="1" customWidth="1"/>
    <col min="22" max="22" width="9.140625" style="15" hidden="1" customWidth="1"/>
    <col min="23" max="25" width="12.28125" style="15" hidden="1" customWidth="1"/>
    <col min="26" max="26" width="6.57421875" style="16" hidden="1" customWidth="1"/>
    <col min="27" max="27" width="11.421875" style="2" hidden="1" customWidth="1"/>
    <col min="28" max="28" width="2.421875" style="2" customWidth="1"/>
    <col min="29" max="16384" width="11.421875" style="2" customWidth="1"/>
  </cols>
  <sheetData>
    <row r="1" spans="1:26" ht="47.25" customHeight="1">
      <c r="A1" s="1"/>
      <c r="B1" s="142" t="s">
        <v>0</v>
      </c>
      <c r="C1" s="161" t="s">
        <v>1</v>
      </c>
      <c r="D1" s="161"/>
      <c r="E1" s="161"/>
      <c r="F1" s="161"/>
      <c r="G1" s="161"/>
      <c r="H1" s="161"/>
      <c r="I1" s="161"/>
      <c r="J1" s="161"/>
      <c r="K1" s="1"/>
      <c r="L1" s="1"/>
      <c r="M1" s="1"/>
      <c r="N1" s="1"/>
      <c r="O1" s="1"/>
      <c r="P1" s="1"/>
      <c r="Q1" s="1"/>
      <c r="R1" s="1"/>
      <c r="S1" s="1"/>
      <c r="V1" s="2"/>
      <c r="W1" s="2"/>
      <c r="X1" s="2"/>
      <c r="Y1" s="2"/>
      <c r="Z1" s="2"/>
    </row>
    <row r="2" spans="1:19" s="3" customFormat="1" ht="24" customHeight="1">
      <c r="A2" s="1"/>
      <c r="B2" s="142"/>
      <c r="C2" s="158" t="s">
        <v>178</v>
      </c>
      <c r="D2" s="159"/>
      <c r="E2" s="159"/>
      <c r="F2" s="159"/>
      <c r="G2" s="159"/>
      <c r="H2" s="159"/>
      <c r="I2" s="159"/>
      <c r="J2" s="160"/>
      <c r="K2" s="1"/>
      <c r="L2" s="1"/>
      <c r="M2" s="1"/>
      <c r="N2" s="1"/>
      <c r="O2" s="1"/>
      <c r="P2" s="1"/>
      <c r="Q2" s="1"/>
      <c r="R2" s="1"/>
      <c r="S2" s="1"/>
    </row>
    <row r="3" spans="1:19" s="3" customFormat="1" ht="30.75" customHeight="1">
      <c r="A3" s="1"/>
      <c r="B3" s="51"/>
      <c r="C3" s="4"/>
      <c r="D3" s="6"/>
      <c r="E3" s="6"/>
      <c r="F3" s="6"/>
      <c r="G3" s="6"/>
      <c r="H3" s="6"/>
      <c r="J3" s="4"/>
      <c r="K3" s="8"/>
      <c r="L3" s="165" t="s">
        <v>193</v>
      </c>
      <c r="M3" s="165"/>
      <c r="N3" s="165"/>
      <c r="O3" s="1"/>
      <c r="P3" s="1"/>
      <c r="Q3" s="1"/>
      <c r="R3" s="1"/>
      <c r="S3" s="1"/>
    </row>
    <row r="4" spans="1:19" s="3" customFormat="1" ht="27">
      <c r="A4" s="1"/>
      <c r="B4" s="9" t="s">
        <v>2</v>
      </c>
      <c r="C4" s="144"/>
      <c r="D4" s="144"/>
      <c r="E4" s="144"/>
      <c r="F4" s="144"/>
      <c r="G4" s="144"/>
      <c r="H4" s="144"/>
      <c r="I4" s="1"/>
      <c r="J4" s="10"/>
      <c r="K4" s="9" t="s">
        <v>84</v>
      </c>
      <c r="L4" s="149"/>
      <c r="M4" s="149"/>
      <c r="N4" s="149"/>
      <c r="O4" s="1"/>
      <c r="P4" s="1"/>
      <c r="Q4" s="1"/>
      <c r="R4" s="1"/>
      <c r="S4" s="1"/>
    </row>
    <row r="5" spans="1:19" s="3" customFormat="1" ht="27">
      <c r="A5" s="1"/>
      <c r="B5" s="9" t="s">
        <v>3</v>
      </c>
      <c r="C5" s="144"/>
      <c r="D5" s="144"/>
      <c r="E5" s="144"/>
      <c r="F5" s="144"/>
      <c r="G5" s="144"/>
      <c r="H5" s="144"/>
      <c r="I5" s="1"/>
      <c r="J5" s="10"/>
      <c r="K5" s="8"/>
      <c r="L5" s="60"/>
      <c r="M5" s="60"/>
      <c r="N5" s="1"/>
      <c r="O5" s="1"/>
      <c r="P5" s="1"/>
      <c r="Q5" s="1"/>
      <c r="R5" s="1"/>
      <c r="S5" s="1"/>
    </row>
    <row r="6" spans="1:28" s="3" customFormat="1" ht="27.75" customHeight="1">
      <c r="A6" s="1"/>
      <c r="B6" s="9" t="s">
        <v>4</v>
      </c>
      <c r="C6" s="144"/>
      <c r="D6" s="144"/>
      <c r="E6" s="144"/>
      <c r="F6" s="144"/>
      <c r="G6" s="144"/>
      <c r="H6" s="144"/>
      <c r="I6" s="1"/>
      <c r="J6" s="10"/>
      <c r="K6" s="8"/>
      <c r="L6" s="8"/>
      <c r="M6" s="8"/>
      <c r="N6" s="1"/>
      <c r="O6" s="1"/>
      <c r="P6" s="1"/>
      <c r="Q6" s="1"/>
      <c r="R6" s="1"/>
      <c r="S6" s="1"/>
      <c r="V6" s="12"/>
      <c r="W6" s="12"/>
      <c r="X6" s="12"/>
      <c r="Y6" s="12"/>
      <c r="Z6" s="13"/>
      <c r="AB6" s="14"/>
    </row>
    <row r="7" spans="1:28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V7" s="12"/>
      <c r="W7" s="12"/>
      <c r="X7" s="12"/>
      <c r="Y7" s="12"/>
      <c r="Z7" s="13"/>
      <c r="AB7" s="14"/>
    </row>
    <row r="8" spans="1:28" s="3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V8" s="12"/>
      <c r="W8" s="12"/>
      <c r="X8" s="12"/>
      <c r="Y8" s="12"/>
      <c r="Z8" s="13"/>
      <c r="AB8" s="14"/>
    </row>
    <row r="9" spans="1:28" ht="26.25" customHeight="1">
      <c r="A9" s="143" t="s">
        <v>85</v>
      </c>
      <c r="B9" s="143"/>
      <c r="C9" s="143"/>
      <c r="D9" s="143"/>
      <c r="E9" s="143"/>
      <c r="F9" s="143"/>
      <c r="G9" s="143"/>
      <c r="I9" s="143" t="s">
        <v>147</v>
      </c>
      <c r="J9" s="143"/>
      <c r="K9" s="143"/>
      <c r="L9" s="143"/>
      <c r="M9" s="143"/>
      <c r="N9" s="143"/>
      <c r="P9" s="1"/>
      <c r="Q9" s="1"/>
      <c r="R9" s="1"/>
      <c r="S9" s="1"/>
      <c r="AB9" s="17"/>
    </row>
    <row r="10" spans="1:28" s="3" customFormat="1" ht="38.25">
      <c r="A10" s="18" t="s">
        <v>6</v>
      </c>
      <c r="B10" s="1"/>
      <c r="C10" s="19" t="s">
        <v>7</v>
      </c>
      <c r="D10" s="20" t="s">
        <v>8</v>
      </c>
      <c r="E10" s="94" t="s">
        <v>166</v>
      </c>
      <c r="F10" s="21" t="s">
        <v>9</v>
      </c>
      <c r="G10" s="19" t="s">
        <v>73</v>
      </c>
      <c r="H10" s="1"/>
      <c r="I10" s="18" t="s">
        <v>6</v>
      </c>
      <c r="J10" s="1"/>
      <c r="K10" s="19" t="s">
        <v>7</v>
      </c>
      <c r="L10" s="20" t="s">
        <v>8</v>
      </c>
      <c r="M10" s="94" t="s">
        <v>166</v>
      </c>
      <c r="N10" s="21" t="s">
        <v>9</v>
      </c>
      <c r="O10" s="1"/>
      <c r="P10" s="1"/>
      <c r="Q10" s="1"/>
      <c r="R10" s="1"/>
      <c r="S10" s="1"/>
      <c r="V10" s="12"/>
      <c r="W10" s="12"/>
      <c r="X10" s="12"/>
      <c r="Y10" s="12"/>
      <c r="Z10" s="13"/>
      <c r="AB10" s="14"/>
    </row>
    <row r="11" spans="1:28" s="3" customFormat="1" ht="24" customHeight="1">
      <c r="A11" s="52">
        <v>1</v>
      </c>
      <c r="B11" s="23"/>
      <c r="C11" s="24"/>
      <c r="D11" s="54">
        <f aca="true" t="shared" si="0" ref="D11:D20">IF(B11="","",IF(C11="-",VLOOKUP(B11,matrice_diff,2,FALSE),IF(C11="O",VLOOKUP(B11,matrice_diff,3,FALSE),IF(C11="&lt;",VLOOKUP(B11,matrice_diff,4,FALSE),IF(C11="/",VLOOKUP(B11,matrice_diff,5,FALSE),VLOOKUP(B11,matrice_diff,2,FALSE))))))</f>
      </c>
      <c r="E11" s="93">
        <f>IF(B11="","",D11)</f>
      </c>
      <c r="F11" s="26">
        <f aca="true" t="shared" si="1" ref="F11:F20">IF(AND(T11&gt;1,NOT(ISBLANK(B11))),"REPETITION","")</f>
      </c>
      <c r="G11" s="55"/>
      <c r="H11" s="28">
        <f aca="true" t="shared" si="2" ref="H11:H20">IF(B11="","",CONCATENATE(VLOOKUP(B11,numerique,6,FALSE)," ",C11))</f>
      </c>
      <c r="I11" s="52">
        <v>1</v>
      </c>
      <c r="J11" s="23"/>
      <c r="K11" s="53"/>
      <c r="L11" s="25">
        <f aca="true" t="shared" si="3" ref="L11:L20">IF(J11="","",IF(K11="-",VLOOKUP(J11,matrice_diff,2,FALSE),IF(K11="O",VLOOKUP(J11,matrice_diff,3,FALSE),IF(K11="&lt;",VLOOKUP(J11,matrice_diff,4,FALSE),IF(K11="/",VLOOKUP(J11,matrice_diff,5,FALSE),VLOOKUP(J11,matrice_diff,2,FALSE))))))</f>
      </c>
      <c r="M11" s="93">
        <f>IF(J11="","",L11)</f>
      </c>
      <c r="N11" s="26">
        <f aca="true" t="shared" si="4" ref="N11:N20">IF(AND(R11&gt;1,NOT(ISBLANK(J11))),"REPETITION","")</f>
      </c>
      <c r="O11" s="55"/>
      <c r="P11" s="28">
        <f aca="true" t="shared" si="5" ref="P11:P20">IF(J11="","",CONCATENATE(VLOOKUP(J11,numerique,6,FALSE)," ",K11))</f>
      </c>
      <c r="Q11" s="1">
        <f>CONCATENATE(J11,K11)</f>
      </c>
      <c r="R11" s="1">
        <f aca="true" t="shared" si="6" ref="R11:R20">COUNTIF($Q$11:$Q$20,Q11)</f>
        <v>10</v>
      </c>
      <c r="S11" s="1">
        <f>CONCATENATE(B11,C11)</f>
      </c>
      <c r="T11" s="1">
        <f>COUNTIF($S$11:$S$20,S11)</f>
        <v>10</v>
      </c>
      <c r="U11" s="3">
        <f>IF(G11="*",D11,0)</f>
        <v>0</v>
      </c>
      <c r="V11" s="12"/>
      <c r="W11" s="12"/>
      <c r="X11" s="12"/>
      <c r="Y11" s="12"/>
      <c r="Z11" s="13"/>
      <c r="AB11" s="14"/>
    </row>
    <row r="12" spans="1:28" s="3" customFormat="1" ht="24" customHeight="1">
      <c r="A12" s="52">
        <v>2</v>
      </c>
      <c r="B12" s="23"/>
      <c r="C12" s="24"/>
      <c r="D12" s="54">
        <f t="shared" si="0"/>
      </c>
      <c r="E12" s="93">
        <f aca="true" t="shared" si="7" ref="E12:E20">(IF(B12="","",D12+E11))</f>
      </c>
      <c r="F12" s="26">
        <f t="shared" si="1"/>
      </c>
      <c r="G12" s="55"/>
      <c r="H12" s="28">
        <f t="shared" si="2"/>
      </c>
      <c r="I12" s="52">
        <v>2</v>
      </c>
      <c r="J12" s="23"/>
      <c r="K12" s="53"/>
      <c r="L12" s="25">
        <f t="shared" si="3"/>
      </c>
      <c r="M12" s="93">
        <f aca="true" t="shared" si="8" ref="M12:M20">(IF(J12="","",L12+M11))</f>
      </c>
      <c r="N12" s="26">
        <f t="shared" si="4"/>
      </c>
      <c r="O12" s="55"/>
      <c r="P12" s="28">
        <f t="shared" si="5"/>
      </c>
      <c r="Q12" s="1">
        <f aca="true" t="shared" si="9" ref="Q12:Q20">CONCATENATE(J12,K12)</f>
      </c>
      <c r="R12" s="1">
        <f t="shared" si="6"/>
        <v>10</v>
      </c>
      <c r="S12" s="1">
        <f aca="true" t="shared" si="10" ref="S12:S20">CONCATENATE(B12,C12)</f>
      </c>
      <c r="T12" s="1">
        <f aca="true" t="shared" si="11" ref="T12:T20">COUNTIF($S$11:$S$20,S12)</f>
        <v>10</v>
      </c>
      <c r="U12" s="3">
        <f aca="true" t="shared" si="12" ref="U12:U19">IF(G12="*",D12,0)</f>
        <v>0</v>
      </c>
      <c r="V12" s="12"/>
      <c r="W12" s="12"/>
      <c r="X12" s="12"/>
      <c r="Y12" s="12"/>
      <c r="Z12" s="13"/>
      <c r="AB12" s="14"/>
    </row>
    <row r="13" spans="1:28" s="3" customFormat="1" ht="24" customHeight="1">
      <c r="A13" s="52">
        <v>3</v>
      </c>
      <c r="B13" s="23"/>
      <c r="C13" s="24"/>
      <c r="D13" s="54">
        <f t="shared" si="0"/>
      </c>
      <c r="E13" s="93">
        <f t="shared" si="7"/>
      </c>
      <c r="F13" s="26">
        <f t="shared" si="1"/>
      </c>
      <c r="G13" s="55"/>
      <c r="H13" s="28">
        <f t="shared" si="2"/>
      </c>
      <c r="I13" s="52">
        <v>3</v>
      </c>
      <c r="J13" s="23"/>
      <c r="K13" s="53"/>
      <c r="L13" s="25">
        <f t="shared" si="3"/>
      </c>
      <c r="M13" s="93">
        <f t="shared" si="8"/>
      </c>
      <c r="N13" s="26">
        <f t="shared" si="4"/>
      </c>
      <c r="O13" s="55"/>
      <c r="P13" s="28">
        <f t="shared" si="5"/>
      </c>
      <c r="Q13" s="1">
        <f t="shared" si="9"/>
      </c>
      <c r="R13" s="1">
        <f t="shared" si="6"/>
        <v>10</v>
      </c>
      <c r="S13" s="1">
        <f t="shared" si="10"/>
      </c>
      <c r="T13" s="1">
        <f t="shared" si="11"/>
        <v>10</v>
      </c>
      <c r="U13" s="3">
        <f t="shared" si="12"/>
        <v>0</v>
      </c>
      <c r="V13" s="12"/>
      <c r="W13" s="12"/>
      <c r="X13" s="12"/>
      <c r="Y13" s="12"/>
      <c r="Z13" s="13"/>
      <c r="AB13" s="14"/>
    </row>
    <row r="14" spans="1:28" s="3" customFormat="1" ht="24" customHeight="1">
      <c r="A14" s="52">
        <v>4</v>
      </c>
      <c r="B14" s="23"/>
      <c r="C14" s="24"/>
      <c r="D14" s="54">
        <f t="shared" si="0"/>
      </c>
      <c r="E14" s="93">
        <f t="shared" si="7"/>
      </c>
      <c r="F14" s="26">
        <f t="shared" si="1"/>
      </c>
      <c r="G14" s="55"/>
      <c r="H14" s="28">
        <f t="shared" si="2"/>
      </c>
      <c r="I14" s="52">
        <v>4</v>
      </c>
      <c r="J14" s="23"/>
      <c r="K14" s="53"/>
      <c r="L14" s="25">
        <f t="shared" si="3"/>
      </c>
      <c r="M14" s="93">
        <f t="shared" si="8"/>
      </c>
      <c r="N14" s="26">
        <f t="shared" si="4"/>
      </c>
      <c r="O14" s="55"/>
      <c r="P14" s="28">
        <f t="shared" si="5"/>
      </c>
      <c r="Q14" s="1">
        <f t="shared" si="9"/>
      </c>
      <c r="R14" s="1">
        <f t="shared" si="6"/>
        <v>10</v>
      </c>
      <c r="S14" s="1">
        <f t="shared" si="10"/>
      </c>
      <c r="T14" s="1">
        <f t="shared" si="11"/>
        <v>10</v>
      </c>
      <c r="U14" s="3">
        <f t="shared" si="12"/>
        <v>0</v>
      </c>
      <c r="V14" s="12"/>
      <c r="W14" s="12"/>
      <c r="X14" s="12"/>
      <c r="Y14" s="12"/>
      <c r="Z14" s="13"/>
      <c r="AB14" s="14"/>
    </row>
    <row r="15" spans="1:28" s="3" customFormat="1" ht="24" customHeight="1">
      <c r="A15" s="52">
        <v>5</v>
      </c>
      <c r="B15" s="23"/>
      <c r="C15" s="24"/>
      <c r="D15" s="54">
        <f t="shared" si="0"/>
      </c>
      <c r="E15" s="93">
        <f t="shared" si="7"/>
      </c>
      <c r="F15" s="26">
        <f t="shared" si="1"/>
      </c>
      <c r="G15" s="55"/>
      <c r="H15" s="28">
        <f t="shared" si="2"/>
      </c>
      <c r="I15" s="52">
        <v>5</v>
      </c>
      <c r="J15" s="23"/>
      <c r="K15" s="53"/>
      <c r="L15" s="25">
        <f t="shared" si="3"/>
      </c>
      <c r="M15" s="93">
        <f t="shared" si="8"/>
      </c>
      <c r="N15" s="26">
        <f t="shared" si="4"/>
      </c>
      <c r="O15" s="55"/>
      <c r="P15" s="28">
        <f t="shared" si="5"/>
      </c>
      <c r="Q15" s="1">
        <f t="shared" si="9"/>
      </c>
      <c r="R15" s="1">
        <f t="shared" si="6"/>
        <v>10</v>
      </c>
      <c r="S15" s="1">
        <f t="shared" si="10"/>
      </c>
      <c r="T15" s="1">
        <f t="shared" si="11"/>
        <v>10</v>
      </c>
      <c r="U15" s="3">
        <f t="shared" si="12"/>
        <v>0</v>
      </c>
      <c r="V15" s="12"/>
      <c r="W15" s="12"/>
      <c r="X15" s="12"/>
      <c r="Y15" s="12"/>
      <c r="Z15" s="13"/>
      <c r="AB15" s="14"/>
    </row>
    <row r="16" spans="1:28" s="3" customFormat="1" ht="24" customHeight="1">
      <c r="A16" s="52">
        <v>6</v>
      </c>
      <c r="B16" s="23"/>
      <c r="C16" s="24"/>
      <c r="D16" s="54">
        <f t="shared" si="0"/>
      </c>
      <c r="E16" s="93">
        <f t="shared" si="7"/>
      </c>
      <c r="F16" s="26">
        <f t="shared" si="1"/>
      </c>
      <c r="G16" s="55"/>
      <c r="H16" s="28">
        <f t="shared" si="2"/>
      </c>
      <c r="I16" s="52">
        <v>6</v>
      </c>
      <c r="J16" s="23"/>
      <c r="K16" s="53"/>
      <c r="L16" s="25">
        <f t="shared" si="3"/>
      </c>
      <c r="M16" s="93">
        <f t="shared" si="8"/>
      </c>
      <c r="N16" s="26">
        <f t="shared" si="4"/>
      </c>
      <c r="O16" s="55"/>
      <c r="P16" s="28">
        <f t="shared" si="5"/>
      </c>
      <c r="Q16" s="1">
        <f t="shared" si="9"/>
      </c>
      <c r="R16" s="1">
        <f t="shared" si="6"/>
        <v>10</v>
      </c>
      <c r="S16" s="1">
        <f t="shared" si="10"/>
      </c>
      <c r="T16" s="1">
        <f t="shared" si="11"/>
        <v>10</v>
      </c>
      <c r="U16" s="3">
        <f t="shared" si="12"/>
        <v>0</v>
      </c>
      <c r="V16" s="12"/>
      <c r="W16" s="12"/>
      <c r="X16" s="12"/>
      <c r="Y16" s="12"/>
      <c r="Z16" s="13"/>
      <c r="AB16" s="14"/>
    </row>
    <row r="17" spans="1:28" s="3" customFormat="1" ht="24" customHeight="1">
      <c r="A17" s="52">
        <v>7</v>
      </c>
      <c r="B17" s="23"/>
      <c r="C17" s="24"/>
      <c r="D17" s="54">
        <f t="shared" si="0"/>
      </c>
      <c r="E17" s="93">
        <f t="shared" si="7"/>
      </c>
      <c r="F17" s="26">
        <f t="shared" si="1"/>
      </c>
      <c r="G17" s="55"/>
      <c r="H17" s="28">
        <f t="shared" si="2"/>
      </c>
      <c r="I17" s="52">
        <v>7</v>
      </c>
      <c r="J17" s="23"/>
      <c r="K17" s="53"/>
      <c r="L17" s="25">
        <f t="shared" si="3"/>
      </c>
      <c r="M17" s="93">
        <f t="shared" si="8"/>
      </c>
      <c r="N17" s="26">
        <f t="shared" si="4"/>
      </c>
      <c r="O17" s="55"/>
      <c r="P17" s="28">
        <f t="shared" si="5"/>
      </c>
      <c r="Q17" s="1">
        <f t="shared" si="9"/>
      </c>
      <c r="R17" s="1">
        <f t="shared" si="6"/>
        <v>10</v>
      </c>
      <c r="S17" s="1">
        <f t="shared" si="10"/>
      </c>
      <c r="T17" s="1">
        <f t="shared" si="11"/>
        <v>10</v>
      </c>
      <c r="U17" s="3">
        <f t="shared" si="12"/>
        <v>0</v>
      </c>
      <c r="V17" s="12"/>
      <c r="W17" s="12"/>
      <c r="X17" s="12"/>
      <c r="Y17" s="12"/>
      <c r="Z17" s="13"/>
      <c r="AB17" s="14"/>
    </row>
    <row r="18" spans="1:28" s="3" customFormat="1" ht="24" customHeight="1">
      <c r="A18" s="52">
        <v>8</v>
      </c>
      <c r="B18" s="23"/>
      <c r="C18" s="24"/>
      <c r="D18" s="54">
        <f>IF(B18="","",IF(C18="-",VLOOKUP(B18,matrice_diff,2,FALSE),IF(C18="O",VLOOKUP(B18,matrice_diff,3,FALSE),IF(C18="&lt;",VLOOKUP(B18,matrice_diff,4,FALSE),IF(C18="/",VLOOKUP(B18,matrice_diff,5,FALSE),VLOOKUP(B18,matrice_diff,2,FALSE))))))</f>
      </c>
      <c r="E18" s="93">
        <f t="shared" si="7"/>
      </c>
      <c r="F18" s="26">
        <f t="shared" si="1"/>
      </c>
      <c r="G18" s="55"/>
      <c r="H18" s="28">
        <f t="shared" si="2"/>
      </c>
      <c r="I18" s="52">
        <v>8</v>
      </c>
      <c r="J18" s="23"/>
      <c r="K18" s="53"/>
      <c r="L18" s="25">
        <f t="shared" si="3"/>
      </c>
      <c r="M18" s="93">
        <f t="shared" si="8"/>
      </c>
      <c r="N18" s="26">
        <f t="shared" si="4"/>
      </c>
      <c r="O18" s="55"/>
      <c r="P18" s="28">
        <f t="shared" si="5"/>
      </c>
      <c r="Q18" s="1">
        <f t="shared" si="9"/>
      </c>
      <c r="R18" s="1">
        <f t="shared" si="6"/>
        <v>10</v>
      </c>
      <c r="S18" s="1">
        <f t="shared" si="10"/>
      </c>
      <c r="T18" s="1">
        <f t="shared" si="11"/>
        <v>10</v>
      </c>
      <c r="U18" s="3">
        <f t="shared" si="12"/>
        <v>0</v>
      </c>
      <c r="V18" s="12"/>
      <c r="W18" s="12"/>
      <c r="X18" s="12"/>
      <c r="Y18" s="12"/>
      <c r="Z18" s="13"/>
      <c r="AB18" s="14"/>
    </row>
    <row r="19" spans="1:28" s="3" customFormat="1" ht="24" customHeight="1">
      <c r="A19" s="52">
        <v>9</v>
      </c>
      <c r="B19" s="23"/>
      <c r="C19" s="24"/>
      <c r="D19" s="54">
        <f t="shared" si="0"/>
      </c>
      <c r="E19" s="93">
        <f t="shared" si="7"/>
      </c>
      <c r="F19" s="26">
        <f t="shared" si="1"/>
      </c>
      <c r="G19" s="55"/>
      <c r="H19" s="28">
        <f t="shared" si="2"/>
      </c>
      <c r="I19" s="52">
        <v>9</v>
      </c>
      <c r="J19" s="23"/>
      <c r="K19" s="53"/>
      <c r="L19" s="25">
        <f t="shared" si="3"/>
      </c>
      <c r="M19" s="93">
        <f t="shared" si="8"/>
      </c>
      <c r="N19" s="26">
        <f t="shared" si="4"/>
      </c>
      <c r="O19" s="55"/>
      <c r="P19" s="28">
        <f t="shared" si="5"/>
      </c>
      <c r="Q19" s="1">
        <f t="shared" si="9"/>
      </c>
      <c r="R19" s="1">
        <f t="shared" si="6"/>
        <v>10</v>
      </c>
      <c r="S19" s="1">
        <f t="shared" si="10"/>
      </c>
      <c r="T19" s="1">
        <f t="shared" si="11"/>
        <v>10</v>
      </c>
      <c r="U19" s="3">
        <f t="shared" si="12"/>
        <v>0</v>
      </c>
      <c r="V19" s="12"/>
      <c r="W19" s="12"/>
      <c r="X19" s="12"/>
      <c r="Y19" s="12"/>
      <c r="Z19" s="13"/>
      <c r="AB19" s="14"/>
    </row>
    <row r="20" spans="1:28" s="3" customFormat="1" ht="24" customHeight="1" thickBot="1">
      <c r="A20" s="52">
        <v>10</v>
      </c>
      <c r="B20" s="23"/>
      <c r="C20" s="24"/>
      <c r="D20" s="54">
        <f t="shared" si="0"/>
      </c>
      <c r="E20" s="93">
        <f t="shared" si="7"/>
      </c>
      <c r="F20" s="26">
        <f t="shared" si="1"/>
      </c>
      <c r="G20" s="55"/>
      <c r="H20" s="28">
        <f t="shared" si="2"/>
      </c>
      <c r="I20" s="52">
        <v>10</v>
      </c>
      <c r="J20" s="23"/>
      <c r="K20" s="53"/>
      <c r="L20" s="25">
        <f t="shared" si="3"/>
      </c>
      <c r="M20" s="93">
        <f t="shared" si="8"/>
      </c>
      <c r="N20" s="26">
        <f t="shared" si="4"/>
      </c>
      <c r="O20" s="55"/>
      <c r="P20" s="28">
        <f t="shared" si="5"/>
      </c>
      <c r="Q20" s="1">
        <f t="shared" si="9"/>
      </c>
      <c r="R20" s="1">
        <f t="shared" si="6"/>
        <v>10</v>
      </c>
      <c r="S20" s="1">
        <f t="shared" si="10"/>
      </c>
      <c r="T20" s="1">
        <f t="shared" si="11"/>
        <v>10</v>
      </c>
      <c r="U20" s="3">
        <f>IF(G20="*",D20,0)</f>
        <v>0</v>
      </c>
      <c r="V20" s="12"/>
      <c r="W20" s="12"/>
      <c r="X20" s="12"/>
      <c r="Y20" s="12"/>
      <c r="Z20" s="13"/>
      <c r="AB20" s="14"/>
    </row>
    <row r="21" spans="1:26" s="29" customFormat="1" ht="37.5" customHeight="1" thickBot="1">
      <c r="A21" s="64"/>
      <c r="B21" s="162" t="str">
        <f>IF(L3="18-20 ans","3 éléments marqués d'un (*) 
et comptabilisés","4 éléments marqués d'un (*) 
et comptabilisés")</f>
        <v>4 éléments marqués d'un (*) 
et comptabilisés</v>
      </c>
      <c r="C21" s="163"/>
      <c r="D21" s="31">
        <f>IF(SUM(U11:U20)=0,"",SUM(U11:U20))</f>
      </c>
      <c r="E21" s="1"/>
      <c r="F21" s="32"/>
      <c r="G21" s="70"/>
      <c r="H21" s="56"/>
      <c r="I21" s="33"/>
      <c r="J21" s="33"/>
      <c r="K21" s="58" t="s">
        <v>11</v>
      </c>
      <c r="L21" s="31">
        <f>IF(SUM(L11:L20)=0,"",SUM(L11:L20))</f>
      </c>
      <c r="M21" s="1"/>
      <c r="N21" s="32"/>
      <c r="O21" s="3"/>
      <c r="P21" s="1"/>
      <c r="Q21" s="1"/>
      <c r="R21" s="33"/>
      <c r="S21" s="33"/>
      <c r="U21" s="29">
        <f>SUM(U11:U20)</f>
        <v>0</v>
      </c>
      <c r="V21" s="34"/>
      <c r="W21" s="34"/>
      <c r="X21" s="34"/>
      <c r="Y21" s="34"/>
      <c r="Z21" s="35"/>
    </row>
    <row r="22" spans="1:28" s="1" customFormat="1" ht="12.75">
      <c r="A22" s="63"/>
      <c r="V22" s="36"/>
      <c r="W22" s="36"/>
      <c r="X22" s="36"/>
      <c r="Y22" s="36"/>
      <c r="Z22" s="37"/>
      <c r="AB22" s="38"/>
    </row>
    <row r="23" spans="2:28" s="1" customFormat="1" ht="12.75">
      <c r="B23" s="33"/>
      <c r="N23" s="39"/>
      <c r="V23" s="36"/>
      <c r="W23" s="36"/>
      <c r="X23" s="36"/>
      <c r="Y23" s="36"/>
      <c r="Z23" s="37"/>
      <c r="AB23" s="38"/>
    </row>
    <row r="24" spans="22:28" s="1" customFormat="1" ht="12.75">
      <c r="V24" s="36"/>
      <c r="W24" s="36"/>
      <c r="X24" s="36"/>
      <c r="Y24" s="36"/>
      <c r="Z24" s="37"/>
      <c r="AB24" s="38"/>
    </row>
    <row r="25" spans="22:28" s="1" customFormat="1" ht="12.75">
      <c r="V25" s="36"/>
      <c r="W25" s="36"/>
      <c r="X25" s="36"/>
      <c r="Y25" s="36"/>
      <c r="Z25" s="37"/>
      <c r="AB25" s="38"/>
    </row>
    <row r="26" spans="22:28" s="1" customFormat="1" ht="12.75">
      <c r="V26" s="36"/>
      <c r="W26" s="36"/>
      <c r="X26" s="36"/>
      <c r="Y26" s="36"/>
      <c r="Z26" s="37"/>
      <c r="AB26" s="38"/>
    </row>
    <row r="27" spans="22:28" s="1" customFormat="1" ht="12.75">
      <c r="V27" s="36"/>
      <c r="W27" s="36"/>
      <c r="X27" s="36"/>
      <c r="Y27" s="36"/>
      <c r="Z27" s="37"/>
      <c r="AB27" s="38"/>
    </row>
    <row r="28" spans="21:28" s="3" customFormat="1" ht="12.75" customHeight="1">
      <c r="U28" s="1"/>
      <c r="V28" s="36"/>
      <c r="W28" s="36"/>
      <c r="X28" s="36"/>
      <c r="Y28" s="36"/>
      <c r="Z28" s="37"/>
      <c r="AB28" s="14"/>
    </row>
    <row r="29" spans="21:28" s="3" customFormat="1" ht="12.75" customHeight="1">
      <c r="U29" s="1"/>
      <c r="V29" s="36"/>
      <c r="W29" s="36"/>
      <c r="X29" s="36"/>
      <c r="Y29" s="36"/>
      <c r="Z29" s="37"/>
      <c r="AB29" s="14"/>
    </row>
    <row r="30" spans="21:28" s="3" customFormat="1" ht="12.75" customHeight="1">
      <c r="U30" s="1"/>
      <c r="V30" s="36"/>
      <c r="W30" s="36"/>
      <c r="X30" s="36"/>
      <c r="Y30" s="36"/>
      <c r="Z30" s="37"/>
      <c r="AB30" s="14"/>
    </row>
    <row r="31" spans="21:28" s="3" customFormat="1" ht="12.75" customHeight="1">
      <c r="U31" s="1"/>
      <c r="V31" s="36"/>
      <c r="W31" s="36"/>
      <c r="X31" s="36"/>
      <c r="Y31" s="36"/>
      <c r="Z31" s="37"/>
      <c r="AB31" s="14"/>
    </row>
    <row r="32" spans="21:26" s="3" customFormat="1" ht="12.75" customHeight="1">
      <c r="U32" s="1"/>
      <c r="V32" s="36"/>
      <c r="W32" s="36"/>
      <c r="X32" s="36"/>
      <c r="Y32" s="36"/>
      <c r="Z32" s="37"/>
    </row>
    <row r="33" spans="21:26" s="3" customFormat="1" ht="12.75" customHeight="1">
      <c r="U33" s="1"/>
      <c r="V33" s="36"/>
      <c r="W33" s="36"/>
      <c r="X33" s="36"/>
      <c r="Y33" s="36"/>
      <c r="Z33" s="37"/>
    </row>
    <row r="34" spans="21:26" s="3" customFormat="1" ht="12.75" customHeight="1">
      <c r="U34" s="1"/>
      <c r="V34" s="36"/>
      <c r="W34" s="36"/>
      <c r="X34" s="36"/>
      <c r="Y34" s="36"/>
      <c r="Z34" s="37"/>
    </row>
    <row r="35" spans="21:26" ht="12.75" customHeight="1">
      <c r="U35" s="1"/>
      <c r="V35" s="36"/>
      <c r="W35" s="36"/>
      <c r="X35" s="36"/>
      <c r="Y35" s="36"/>
      <c r="Z35" s="37"/>
    </row>
    <row r="36" spans="21:26" ht="12.75" customHeight="1">
      <c r="U36" s="1"/>
      <c r="V36" s="36"/>
      <c r="W36" s="36"/>
      <c r="X36" s="36"/>
      <c r="Y36" s="36"/>
      <c r="Z36" s="37"/>
    </row>
    <row r="37" spans="21:26" ht="12.75" customHeight="1">
      <c r="U37" s="1"/>
      <c r="V37" s="36"/>
      <c r="W37" s="36"/>
      <c r="X37" s="36"/>
      <c r="Y37" s="36"/>
      <c r="Z37" s="37"/>
    </row>
    <row r="38" spans="21:26" ht="12.75" customHeight="1">
      <c r="U38" s="1"/>
      <c r="V38" s="36"/>
      <c r="W38" s="36"/>
      <c r="X38" s="36"/>
      <c r="Y38" s="36"/>
      <c r="Z38" s="37"/>
    </row>
    <row r="39" spans="21:26" ht="12.75" customHeight="1">
      <c r="U39" s="1"/>
      <c r="V39" s="36"/>
      <c r="W39" s="36"/>
      <c r="X39" s="36"/>
      <c r="Y39" s="36"/>
      <c r="Z39" s="37"/>
    </row>
    <row r="40" spans="21:26" ht="12.75" customHeight="1">
      <c r="U40" s="1"/>
      <c r="V40" s="36"/>
      <c r="W40" s="36"/>
      <c r="X40" s="36"/>
      <c r="Y40" s="36"/>
      <c r="Z40" s="37"/>
    </row>
    <row r="41" spans="21:26" ht="12.75" customHeight="1">
      <c r="U41" s="1"/>
      <c r="V41" s="36"/>
      <c r="W41" s="36"/>
      <c r="X41" s="36"/>
      <c r="Y41" s="36"/>
      <c r="Z41" s="37"/>
    </row>
    <row r="42" spans="21:26" ht="12.75" customHeight="1">
      <c r="U42" s="1"/>
      <c r="V42" s="36"/>
      <c r="W42" s="36"/>
      <c r="X42" s="36"/>
      <c r="Y42" s="36"/>
      <c r="Z42" s="37"/>
    </row>
    <row r="43" spans="21:26" ht="12.75" customHeight="1">
      <c r="U43" s="1"/>
      <c r="V43" s="36"/>
      <c r="W43" s="36"/>
      <c r="X43" s="36"/>
      <c r="Y43" s="36"/>
      <c r="Z43" s="37"/>
    </row>
    <row r="44" spans="21:26" ht="12.75" customHeight="1">
      <c r="U44" s="1"/>
      <c r="V44" s="36"/>
      <c r="W44" s="36"/>
      <c r="X44" s="36"/>
      <c r="Y44" s="36"/>
      <c r="Z44" s="37"/>
    </row>
    <row r="45" spans="21:26" ht="12.75" customHeight="1">
      <c r="U45" s="1"/>
      <c r="V45" s="36"/>
      <c r="W45" s="36"/>
      <c r="X45" s="36"/>
      <c r="Y45" s="36"/>
      <c r="Z45" s="37"/>
    </row>
    <row r="46" spans="21:26" ht="12.75" customHeight="1">
      <c r="U46" s="1"/>
      <c r="V46" s="36"/>
      <c r="W46" s="36"/>
      <c r="X46" s="36"/>
      <c r="Y46" s="36"/>
      <c r="Z46" s="37"/>
    </row>
    <row r="47" spans="21:26" ht="12.75" customHeight="1">
      <c r="U47" s="1"/>
      <c r="V47" s="36"/>
      <c r="W47" s="36"/>
      <c r="X47" s="36"/>
      <c r="Y47" s="36"/>
      <c r="Z47" s="37"/>
    </row>
    <row r="48" spans="21:26" ht="12.75" customHeight="1">
      <c r="U48" s="1"/>
      <c r="V48" s="36"/>
      <c r="W48" s="36"/>
      <c r="X48" s="36"/>
      <c r="Y48" s="36"/>
      <c r="Z48" s="37"/>
    </row>
    <row r="49" spans="21:26" ht="12.75" customHeight="1">
      <c r="U49" s="1"/>
      <c r="V49" s="36"/>
      <c r="W49" s="36"/>
      <c r="X49" s="36"/>
      <c r="Y49" s="36"/>
      <c r="Z49" s="37"/>
    </row>
    <row r="50" spans="21:26" ht="12.75" customHeight="1">
      <c r="U50" s="1"/>
      <c r="V50" s="36"/>
      <c r="W50" s="36"/>
      <c r="X50" s="36"/>
      <c r="Y50" s="36"/>
      <c r="Z50" s="37"/>
    </row>
    <row r="51" spans="21:26" ht="12.75" customHeight="1">
      <c r="U51" s="1"/>
      <c r="V51" s="36"/>
      <c r="W51" s="36"/>
      <c r="X51" s="36"/>
      <c r="Y51" s="36"/>
      <c r="Z51" s="37"/>
    </row>
    <row r="52" spans="21:26" ht="12.75" customHeight="1">
      <c r="U52" s="1"/>
      <c r="V52" s="36"/>
      <c r="W52" s="36"/>
      <c r="X52" s="36"/>
      <c r="Y52" s="36"/>
      <c r="Z52" s="37"/>
    </row>
    <row r="53" spans="21:26" ht="12.75" customHeight="1">
      <c r="U53" s="1"/>
      <c r="V53" s="36"/>
      <c r="W53" s="36"/>
      <c r="X53" s="36"/>
      <c r="Y53" s="36"/>
      <c r="Z53" s="37"/>
    </row>
    <row r="54" spans="21:26" ht="12.75" customHeight="1">
      <c r="U54" s="1"/>
      <c r="V54" s="36"/>
      <c r="W54" s="36"/>
      <c r="X54" s="36"/>
      <c r="Y54" s="36"/>
      <c r="Z54" s="37"/>
    </row>
    <row r="55" spans="21:26" ht="12.75" customHeight="1">
      <c r="U55" s="1"/>
      <c r="V55" s="36"/>
      <c r="W55" s="36"/>
      <c r="X55" s="36"/>
      <c r="Y55" s="36"/>
      <c r="Z55" s="37"/>
    </row>
    <row r="56" spans="21:26" ht="12.75" customHeight="1">
      <c r="U56" s="1"/>
      <c r="V56" s="36"/>
      <c r="W56" s="36"/>
      <c r="X56" s="36"/>
      <c r="Y56" s="36"/>
      <c r="Z56" s="37"/>
    </row>
    <row r="57" spans="21:26" ht="12.75" customHeight="1">
      <c r="U57" s="1"/>
      <c r="V57" s="36"/>
      <c r="W57" s="36"/>
      <c r="X57" s="36"/>
      <c r="Y57" s="36"/>
      <c r="Z57" s="37"/>
    </row>
    <row r="58" spans="21:26" ht="12.75" customHeight="1">
      <c r="U58" s="1"/>
      <c r="V58" s="36"/>
      <c r="W58" s="36"/>
      <c r="X58" s="36"/>
      <c r="Y58" s="36"/>
      <c r="Z58" s="37"/>
    </row>
    <row r="59" spans="21:26" ht="12.75" customHeight="1">
      <c r="U59" s="1"/>
      <c r="V59" s="36"/>
      <c r="W59" s="36"/>
      <c r="X59" s="36"/>
      <c r="Y59" s="36"/>
      <c r="Z59" s="37"/>
    </row>
    <row r="60" spans="21:26" ht="12.75" customHeight="1">
      <c r="U60" s="1"/>
      <c r="V60" s="36"/>
      <c r="W60" s="36"/>
      <c r="X60" s="36"/>
      <c r="Y60" s="36"/>
      <c r="Z60" s="37"/>
    </row>
    <row r="61" spans="21:26" ht="12.75" customHeight="1">
      <c r="U61" s="1"/>
      <c r="V61" s="36"/>
      <c r="W61" s="36"/>
      <c r="X61" s="36"/>
      <c r="Y61" s="36"/>
      <c r="Z61" s="37"/>
    </row>
    <row r="62" spans="21:26" ht="12.75" customHeight="1">
      <c r="U62" s="1"/>
      <c r="V62" s="36"/>
      <c r="W62" s="36"/>
      <c r="X62" s="36"/>
      <c r="Y62" s="36"/>
      <c r="Z62" s="37"/>
    </row>
    <row r="63" spans="21:26" ht="12.75" customHeight="1">
      <c r="U63" s="1"/>
      <c r="V63" s="36"/>
      <c r="W63" s="36"/>
      <c r="X63" s="36"/>
      <c r="Y63" s="36"/>
      <c r="Z63" s="37"/>
    </row>
    <row r="64" spans="21:26" ht="12.75" customHeight="1">
      <c r="U64" s="1"/>
      <c r="V64" s="36"/>
      <c r="W64" s="36"/>
      <c r="X64" s="36"/>
      <c r="Y64" s="36"/>
      <c r="Z64" s="37"/>
    </row>
    <row r="65" spans="21:26" ht="12.75" customHeight="1">
      <c r="U65" s="1"/>
      <c r="V65" s="36"/>
      <c r="W65" s="36"/>
      <c r="X65" s="36"/>
      <c r="Y65" s="36"/>
      <c r="Z65" s="37"/>
    </row>
    <row r="66" spans="21:26" ht="12.75" customHeight="1">
      <c r="U66" s="1"/>
      <c r="V66" s="36"/>
      <c r="W66" s="36"/>
      <c r="X66" s="36"/>
      <c r="Y66" s="36"/>
      <c r="Z66" s="37"/>
    </row>
    <row r="67" spans="21:26" ht="12.75" customHeight="1">
      <c r="U67" s="1"/>
      <c r="V67" s="36"/>
      <c r="W67" s="36"/>
      <c r="X67" s="36"/>
      <c r="Y67" s="36"/>
      <c r="Z67" s="37"/>
    </row>
    <row r="68" spans="21:26" ht="12.75" customHeight="1">
      <c r="U68" s="1"/>
      <c r="V68" s="36"/>
      <c r="W68" s="36"/>
      <c r="X68" s="36"/>
      <c r="Y68" s="36"/>
      <c r="Z68" s="37"/>
    </row>
    <row r="69" spans="21:26" ht="12.75" customHeight="1">
      <c r="U69" s="1"/>
      <c r="V69" s="36"/>
      <c r="W69" s="36"/>
      <c r="X69" s="36"/>
      <c r="Y69" s="36"/>
      <c r="Z69" s="37"/>
    </row>
    <row r="70" spans="21:26" ht="12.75" customHeight="1">
      <c r="U70" s="1"/>
      <c r="V70" s="36"/>
      <c r="W70" s="36"/>
      <c r="X70" s="36"/>
      <c r="Y70" s="36"/>
      <c r="Z70" s="37"/>
    </row>
    <row r="71" spans="21:26" ht="12.75" customHeight="1">
      <c r="U71" s="1"/>
      <c r="V71" s="36"/>
      <c r="W71" s="36"/>
      <c r="X71" s="36"/>
      <c r="Y71" s="36"/>
      <c r="Z71" s="37"/>
    </row>
    <row r="72" spans="21:26" ht="12.75" customHeight="1">
      <c r="U72" s="1"/>
      <c r="V72" s="36"/>
      <c r="W72" s="36"/>
      <c r="X72" s="36"/>
      <c r="Y72" s="36"/>
      <c r="Z72" s="37"/>
    </row>
    <row r="73" spans="21:26" ht="12.75" customHeight="1">
      <c r="U73" s="1"/>
      <c r="V73" s="36"/>
      <c r="W73" s="36"/>
      <c r="X73" s="36"/>
      <c r="Y73" s="36"/>
      <c r="Z73" s="37"/>
    </row>
    <row r="74" spans="21:26" ht="12.75" customHeight="1">
      <c r="U74" s="1"/>
      <c r="V74" s="36"/>
      <c r="W74" s="36"/>
      <c r="X74" s="36"/>
      <c r="Y74" s="36"/>
      <c r="Z74" s="37"/>
    </row>
    <row r="75" spans="21:26" ht="12.75" customHeight="1">
      <c r="U75" s="1"/>
      <c r="V75" s="36"/>
      <c r="W75" s="36"/>
      <c r="X75" s="36"/>
      <c r="Y75" s="36"/>
      <c r="Z75" s="37"/>
    </row>
    <row r="76" spans="21:26" ht="12.75" customHeight="1">
      <c r="U76" s="1"/>
      <c r="V76" s="36"/>
      <c r="W76" s="36"/>
      <c r="X76" s="36"/>
      <c r="Y76" s="36"/>
      <c r="Z76" s="37"/>
    </row>
    <row r="77" spans="21:26" ht="12.75" customHeight="1">
      <c r="U77" s="1"/>
      <c r="V77" s="36"/>
      <c r="W77" s="36"/>
      <c r="X77" s="36"/>
      <c r="Y77" s="36"/>
      <c r="Z77" s="37"/>
    </row>
    <row r="78" spans="21:26" ht="12.75" customHeight="1">
      <c r="U78" s="1"/>
      <c r="V78" s="36"/>
      <c r="W78" s="36"/>
      <c r="X78" s="36"/>
      <c r="Y78" s="36"/>
      <c r="Z78" s="37"/>
    </row>
    <row r="79" spans="21:26" ht="12.75" customHeight="1">
      <c r="U79" s="1"/>
      <c r="V79" s="36"/>
      <c r="W79" s="36"/>
      <c r="X79" s="36"/>
      <c r="Y79" s="36"/>
      <c r="Z79" s="37"/>
    </row>
    <row r="80" spans="21:26" ht="12.75" customHeight="1">
      <c r="U80" s="1"/>
      <c r="V80" s="36"/>
      <c r="W80" s="36"/>
      <c r="X80" s="36"/>
      <c r="Y80" s="36"/>
      <c r="Z80" s="37"/>
    </row>
    <row r="81" spans="21:26" ht="12.75" customHeight="1">
      <c r="U81" s="1"/>
      <c r="V81" s="36"/>
      <c r="W81" s="36"/>
      <c r="X81" s="36"/>
      <c r="Y81" s="36"/>
      <c r="Z81" s="37"/>
    </row>
    <row r="82" spans="21:26" ht="12.75" customHeight="1">
      <c r="U82" s="1"/>
      <c r="V82" s="36"/>
      <c r="W82" s="36"/>
      <c r="X82" s="36"/>
      <c r="Y82" s="36"/>
      <c r="Z82" s="37"/>
    </row>
    <row r="83" spans="21:26" ht="12.75" customHeight="1">
      <c r="U83" s="1"/>
      <c r="V83" s="36"/>
      <c r="W83" s="36"/>
      <c r="X83" s="36"/>
      <c r="Y83" s="36"/>
      <c r="Z83" s="37"/>
    </row>
    <row r="84" spans="21:26" ht="12.75" customHeight="1">
      <c r="U84" s="1"/>
      <c r="V84" s="36"/>
      <c r="W84" s="36"/>
      <c r="X84" s="36"/>
      <c r="Y84" s="36"/>
      <c r="Z84" s="37"/>
    </row>
    <row r="85" spans="21:26" ht="12.75" customHeight="1">
      <c r="U85" s="1"/>
      <c r="V85" s="36"/>
      <c r="W85" s="36"/>
      <c r="X85" s="36"/>
      <c r="Y85" s="36"/>
      <c r="Z85" s="37"/>
    </row>
    <row r="86" spans="21:26" ht="12.75" customHeight="1">
      <c r="U86" s="1"/>
      <c r="V86" s="36"/>
      <c r="W86" s="36"/>
      <c r="X86" s="36"/>
      <c r="Y86" s="36"/>
      <c r="Z86" s="37"/>
    </row>
    <row r="87" spans="21:26" ht="12.75">
      <c r="U87" s="1"/>
      <c r="V87" s="36"/>
      <c r="W87" s="36"/>
      <c r="X87" s="36"/>
      <c r="Y87" s="36"/>
      <c r="Z87" s="37"/>
    </row>
    <row r="88" spans="21:26" ht="12.75">
      <c r="U88" s="50"/>
      <c r="V88" s="47"/>
      <c r="W88" s="47"/>
      <c r="X88" s="47"/>
      <c r="Y88" s="47"/>
      <c r="Z88" s="48"/>
    </row>
  </sheetData>
  <sheetProtection password="CD0A" sheet="1" insertColumns="0" insertRows="0" insertHyperlinks="0" deleteColumns="0" deleteRows="0" selectLockedCells="1" sort="0" autoFilter="0" pivotTables="0"/>
  <mergeCells count="11">
    <mergeCell ref="C1:J1"/>
    <mergeCell ref="C2:J2"/>
    <mergeCell ref="L4:N4"/>
    <mergeCell ref="L3:N3"/>
    <mergeCell ref="B21:C21"/>
    <mergeCell ref="B1:B2"/>
    <mergeCell ref="A9:G9"/>
    <mergeCell ref="I9:N9"/>
    <mergeCell ref="C4:H4"/>
    <mergeCell ref="C5:H5"/>
    <mergeCell ref="C6:H6"/>
  </mergeCells>
  <dataValidations count="9">
    <dataValidation type="list" allowBlank="1" showInputMessage="1" showErrorMessage="1" sqref="B11:B20 J11:J20">
      <formula1>figure</formula1>
    </dataValidation>
    <dataValidation type="list" allowBlank="1" showInputMessage="1" showErrorMessage="1" sqref="C11:C20 K11:K20">
      <formula1>position</formula1>
    </dataValidation>
    <dataValidation type="list" allowBlank="1" showInputMessage="1" showErrorMessage="1" sqref="A9:G9">
      <formula1>"LIBRE 1"</formula1>
    </dataValidation>
    <dataValidation type="list" allowBlank="1" showInputMessage="1" showErrorMessage="1" sqref="I9:N9">
      <formula1>"LIBRE 2"</formula1>
    </dataValidation>
    <dataValidation allowBlank="1" showErrorMessage="1" prompt="2 éléments marqués d'un (*) " sqref="D21"/>
    <dataValidation type="list" allowBlank="1" showErrorMessage="1" prompt="2 éléments marqués d'un (*) dont la somme &gt;0.9" sqref="G11:G20 O11:O20">
      <formula1>"*"</formula1>
    </dataValidation>
    <dataValidation type="list" allowBlank="1" showInputMessage="1" showErrorMessage="1" sqref="L4:M4">
      <formula1>"FILLE,GARCON"</formula1>
    </dataValidation>
    <dataValidation allowBlank="1" showErrorMessage="1" prompt="SE F [9,4 [&#10;SE G [11,9 [" sqref="L21"/>
    <dataValidation type="list" allowBlank="1" showInputMessage="1" showErrorMessage="1" sqref="L3:N3">
      <formula1>"18-20 ans,SENIOR"</formula1>
    </dataValidation>
  </dataValidations>
  <printOptions horizontalCentered="1" verticalCentered="1"/>
  <pageMargins left="0.5118110236220472" right="0.22" top="0.31496062992125984" bottom="0.1968503937007874" header="0.31496062992125984" footer="0.15748031496062992"/>
  <pageSetup horizontalDpi="360" verticalDpi="360" orientation="landscape" paperSize="9" scale="90" r:id="rId2"/>
  <headerFooter alignWithMargins="0">
    <oddFooter>&amp;R&amp;"Arial,Italique"&amp;9@Tous droits réservés E.NGUYEN-BA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A89"/>
  <sheetViews>
    <sheetView zoomScale="90" zoomScaleNormal="90" zoomScalePageLayoutView="0" workbookViewId="0" topLeftCell="A1">
      <selection activeCell="C3" sqref="C3:F3"/>
    </sheetView>
  </sheetViews>
  <sheetFormatPr defaultColWidth="11.421875" defaultRowHeight="12.75"/>
  <cols>
    <col min="1" max="1" width="5.28125" style="2" customWidth="1"/>
    <col min="2" max="2" width="30.8515625" style="2" bestFit="1" customWidth="1"/>
    <col min="3" max="3" width="5.7109375" style="2" customWidth="1"/>
    <col min="4" max="4" width="12.8515625" style="2" customWidth="1"/>
    <col min="5" max="5" width="6.140625" style="2" customWidth="1"/>
    <col min="6" max="6" width="13.421875" style="2" customWidth="1"/>
    <col min="7" max="7" width="3.7109375" style="2" hidden="1" customWidth="1"/>
    <col min="8" max="8" width="11.421875" style="2" customWidth="1"/>
    <col min="9" max="9" width="5.28125" style="2" customWidth="1"/>
    <col min="10" max="10" width="30.8515625" style="2" bestFit="1" customWidth="1"/>
    <col min="11" max="11" width="6.00390625" style="2" customWidth="1"/>
    <col min="12" max="13" width="11.421875" style="2" customWidth="1"/>
    <col min="14" max="14" width="3.7109375" style="2" hidden="1" customWidth="1"/>
    <col min="15" max="15" width="8.00390625" style="2" customWidth="1"/>
    <col min="16" max="19" width="11.421875" style="2" hidden="1" customWidth="1"/>
    <col min="20" max="20" width="24.00390625" style="2" customWidth="1"/>
    <col min="21" max="21" width="9.140625" style="15" customWidth="1"/>
    <col min="22" max="24" width="12.28125" style="15" customWidth="1"/>
    <col min="25" max="25" width="8.00390625" style="16" customWidth="1"/>
    <col min="26" max="26" width="11.421875" style="2" customWidth="1"/>
    <col min="27" max="27" width="2.421875" style="2" customWidth="1"/>
    <col min="28" max="16384" width="11.421875" style="2" customWidth="1"/>
  </cols>
  <sheetData>
    <row r="1" spans="1:25" ht="47.25" customHeight="1">
      <c r="A1" s="1"/>
      <c r="B1" s="142" t="s">
        <v>0</v>
      </c>
      <c r="C1" s="168" t="s">
        <v>77</v>
      </c>
      <c r="D1" s="168"/>
      <c r="E1" s="168"/>
      <c r="F1" s="168"/>
      <c r="G1" s="168"/>
      <c r="H1" s="168"/>
      <c r="I1" s="168"/>
      <c r="J1" s="168"/>
      <c r="K1" s="1"/>
      <c r="L1" s="1"/>
      <c r="M1" s="1"/>
      <c r="N1" s="1"/>
      <c r="O1" s="1"/>
      <c r="P1" s="1"/>
      <c r="Q1" s="1"/>
      <c r="R1" s="1"/>
      <c r="U1" s="2"/>
      <c r="V1" s="2"/>
      <c r="W1" s="2"/>
      <c r="X1" s="2"/>
      <c r="Y1" s="2"/>
    </row>
    <row r="2" spans="1:18" s="3" customFormat="1" ht="31.5">
      <c r="A2" s="1"/>
      <c r="B2" s="142"/>
      <c r="C2" s="158" t="s">
        <v>75</v>
      </c>
      <c r="D2" s="159"/>
      <c r="E2" s="159"/>
      <c r="F2" s="159"/>
      <c r="G2" s="159"/>
      <c r="H2" s="159"/>
      <c r="I2" s="159"/>
      <c r="J2" s="160"/>
      <c r="K2" s="1"/>
      <c r="L2" s="1"/>
      <c r="M2" s="1"/>
      <c r="N2" s="1"/>
      <c r="O2" s="1"/>
      <c r="P2" s="1"/>
      <c r="Q2" s="1"/>
      <c r="R2" s="1"/>
    </row>
    <row r="3" spans="1:18" s="69" customFormat="1" ht="47.25" customHeight="1">
      <c r="A3" s="65"/>
      <c r="B3" s="66" t="s">
        <v>83</v>
      </c>
      <c r="C3" s="166" t="s">
        <v>186</v>
      </c>
      <c r="D3" s="166"/>
      <c r="E3" s="166"/>
      <c r="F3" s="166"/>
      <c r="G3" s="67"/>
      <c r="H3" s="67"/>
      <c r="I3" s="68" t="s">
        <v>78</v>
      </c>
      <c r="K3" s="68"/>
      <c r="L3" s="68"/>
      <c r="M3" s="1"/>
      <c r="N3" s="65"/>
      <c r="O3" s="65"/>
      <c r="P3" s="65"/>
      <c r="Q3" s="65"/>
      <c r="R3" s="65"/>
    </row>
    <row r="4" spans="1:18" s="3" customFormat="1" ht="28.5" customHeight="1">
      <c r="A4" s="1"/>
      <c r="B4" s="9" t="s">
        <v>2</v>
      </c>
      <c r="C4" s="144"/>
      <c r="D4" s="144"/>
      <c r="E4" s="144"/>
      <c r="F4" s="144"/>
      <c r="G4" s="144"/>
      <c r="H4" s="9" t="s">
        <v>2</v>
      </c>
      <c r="I4" s="144"/>
      <c r="J4" s="144"/>
      <c r="K4" s="1"/>
      <c r="L4" s="68"/>
      <c r="M4" s="1"/>
      <c r="N4" s="65"/>
      <c r="O4" s="65"/>
      <c r="P4" s="1"/>
      <c r="Q4" s="1"/>
      <c r="R4" s="1"/>
    </row>
    <row r="5" spans="1:18" s="3" customFormat="1" ht="27">
      <c r="A5" s="1"/>
      <c r="B5" s="9" t="s">
        <v>3</v>
      </c>
      <c r="C5" s="144"/>
      <c r="D5" s="144"/>
      <c r="E5" s="144"/>
      <c r="F5" s="144"/>
      <c r="G5" s="144"/>
      <c r="H5" s="9" t="s">
        <v>3</v>
      </c>
      <c r="I5" s="144"/>
      <c r="J5" s="144"/>
      <c r="K5" s="1"/>
      <c r="L5" s="68"/>
      <c r="M5" s="1"/>
      <c r="N5" s="65"/>
      <c r="O5" s="65"/>
      <c r="P5" s="1"/>
      <c r="Q5" s="1"/>
      <c r="R5" s="1"/>
    </row>
    <row r="6" spans="1:27" s="3" customFormat="1" ht="27.75" customHeight="1">
      <c r="A6" s="1"/>
      <c r="B6" s="9" t="s">
        <v>4</v>
      </c>
      <c r="C6" s="144"/>
      <c r="D6" s="144"/>
      <c r="E6" s="144"/>
      <c r="F6" s="144"/>
      <c r="G6" s="144"/>
      <c r="H6" s="9" t="s">
        <v>4</v>
      </c>
      <c r="I6" s="144"/>
      <c r="J6" s="144"/>
      <c r="K6" s="1"/>
      <c r="L6" s="68"/>
      <c r="M6" s="1"/>
      <c r="N6" s="65"/>
      <c r="O6" s="65"/>
      <c r="P6" s="1"/>
      <c r="Q6" s="1"/>
      <c r="R6" s="1"/>
      <c r="U6" s="12"/>
      <c r="V6" s="12"/>
      <c r="W6" s="12"/>
      <c r="X6" s="12"/>
      <c r="Y6" s="13"/>
      <c r="AA6" s="14"/>
    </row>
    <row r="7" spans="1:27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U7" s="12"/>
      <c r="V7" s="12"/>
      <c r="W7" s="12"/>
      <c r="X7" s="12"/>
      <c r="Y7" s="13"/>
      <c r="AA7" s="14"/>
    </row>
    <row r="8" spans="1:27" s="3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U8" s="12"/>
      <c r="V8" s="12"/>
      <c r="W8" s="12"/>
      <c r="X8" s="12"/>
      <c r="Y8" s="13"/>
      <c r="AA8" s="14"/>
    </row>
    <row r="9" spans="1:27" ht="26.25" customHeight="1">
      <c r="A9" s="143" t="s">
        <v>79</v>
      </c>
      <c r="B9" s="143"/>
      <c r="C9" s="143"/>
      <c r="D9" s="143"/>
      <c r="E9" s="143"/>
      <c r="F9" s="143"/>
      <c r="G9" s="143"/>
      <c r="I9" s="167"/>
      <c r="J9" s="167"/>
      <c r="K9" s="167"/>
      <c r="L9" s="167"/>
      <c r="M9" s="167"/>
      <c r="O9" s="1"/>
      <c r="P9" s="1"/>
      <c r="Q9" s="1"/>
      <c r="R9" s="1"/>
      <c r="AA9" s="17"/>
    </row>
    <row r="10" spans="1:27" s="3" customFormat="1" ht="38.25">
      <c r="A10" s="18" t="s">
        <v>6</v>
      </c>
      <c r="B10" s="1"/>
      <c r="C10" s="19" t="s">
        <v>7</v>
      </c>
      <c r="D10" s="20" t="s">
        <v>8</v>
      </c>
      <c r="E10" s="94" t="s">
        <v>166</v>
      </c>
      <c r="F10" s="21" t="s">
        <v>9</v>
      </c>
      <c r="G10" s="19" t="s">
        <v>73</v>
      </c>
      <c r="H10" s="1"/>
      <c r="I10" s="96"/>
      <c r="J10" s="97"/>
      <c r="K10" s="98"/>
      <c r="L10" s="99"/>
      <c r="M10" s="100"/>
      <c r="N10" s="1"/>
      <c r="O10" s="1"/>
      <c r="P10" s="1"/>
      <c r="Q10" s="1"/>
      <c r="R10" s="1"/>
      <c r="U10" s="12"/>
      <c r="V10" s="12"/>
      <c r="W10" s="12"/>
      <c r="X10" s="12"/>
      <c r="Y10" s="13"/>
      <c r="AA10" s="14"/>
    </row>
    <row r="11" spans="1:27" s="3" customFormat="1" ht="24" customHeight="1">
      <c r="A11" s="52">
        <v>1</v>
      </c>
      <c r="B11" s="23"/>
      <c r="C11" s="24"/>
      <c r="D11" s="54">
        <f aca="true" t="shared" si="0" ref="D11:D20">IF(B11="","",IF(C11="-",VLOOKUP(B11,matrice_diff_NA,2,FALSE),IF(C11="O",VLOOKUP(B11,matrice_diff_NA,3,FALSE),IF(C11="&lt;",VLOOKUP(B11,matrice_diff_NA,4,FALSE),IF(C11="/",VLOOKUP(B11,matrice_diff_NA,5,FALSE),VLOOKUP(B11,matrice_diff_NA,2,FALSE))))))</f>
      </c>
      <c r="E11" s="93">
        <f>IF(B11="","",D11)</f>
      </c>
      <c r="F11" s="26">
        <f aca="true" t="shared" si="1" ref="F11:F20">IF(AND(S11&gt;1,NOT(ISBLANK(B11))),"REPETITION","")</f>
      </c>
      <c r="G11" s="55"/>
      <c r="H11" s="28">
        <f aca="true" t="shared" si="2" ref="H11:H20">IF(B11="","",CONCATENATE(VLOOKUP(B11,numerique,6,FALSE)," ",C11))</f>
      </c>
      <c r="I11" s="101"/>
      <c r="J11" s="102"/>
      <c r="K11" s="103"/>
      <c r="L11" s="104"/>
      <c r="M11" s="105"/>
      <c r="N11" s="95" t="s">
        <v>10</v>
      </c>
      <c r="O11" s="28">
        <f aca="true" t="shared" si="3" ref="O11:O20">IF(J11="","",CONCATENATE(VLOOKUP(J11,numerique,6,FALSE)," ",K11))</f>
      </c>
      <c r="P11" s="1">
        <f aca="true" t="shared" si="4" ref="P11:P20">CONCATENATE(J11,K11)</f>
      </c>
      <c r="Q11" s="1">
        <f aca="true" t="shared" si="5" ref="Q11:Q20">COUNTIF($P$11:$P$20,P11)</f>
        <v>10</v>
      </c>
      <c r="R11" s="1">
        <f aca="true" t="shared" si="6" ref="R11:R20">CONCATENATE(B11,C11)</f>
      </c>
      <c r="S11" s="1">
        <f aca="true" t="shared" si="7" ref="S11:S20">COUNTIF($R$11:$R$20,R11)</f>
        <v>10</v>
      </c>
      <c r="U11" s="12"/>
      <c r="V11" s="12"/>
      <c r="W11" s="12"/>
      <c r="X11" s="12"/>
      <c r="Y11" s="13"/>
      <c r="AA11" s="14"/>
    </row>
    <row r="12" spans="1:27" s="3" customFormat="1" ht="24" customHeight="1">
      <c r="A12" s="52">
        <v>2</v>
      </c>
      <c r="B12" s="23"/>
      <c r="C12" s="24"/>
      <c r="D12" s="54">
        <f t="shared" si="0"/>
      </c>
      <c r="E12" s="93">
        <f>(IF(B12="","",D12+E11))</f>
      </c>
      <c r="F12" s="26">
        <f t="shared" si="1"/>
      </c>
      <c r="G12" s="55" t="s">
        <v>10</v>
      </c>
      <c r="H12" s="28">
        <f t="shared" si="2"/>
      </c>
      <c r="I12" s="101"/>
      <c r="J12" s="102"/>
      <c r="K12" s="103"/>
      <c r="L12" s="104"/>
      <c r="M12" s="105"/>
      <c r="N12" s="95" t="s">
        <v>10</v>
      </c>
      <c r="O12" s="28">
        <f t="shared" si="3"/>
      </c>
      <c r="P12" s="1">
        <f t="shared" si="4"/>
      </c>
      <c r="Q12" s="1">
        <f t="shared" si="5"/>
        <v>10</v>
      </c>
      <c r="R12" s="1">
        <f t="shared" si="6"/>
      </c>
      <c r="S12" s="1">
        <f t="shared" si="7"/>
        <v>10</v>
      </c>
      <c r="U12" s="12"/>
      <c r="V12" s="12"/>
      <c r="W12" s="12"/>
      <c r="X12" s="12"/>
      <c r="Y12" s="13"/>
      <c r="AA12" s="14"/>
    </row>
    <row r="13" spans="1:27" s="3" customFormat="1" ht="24" customHeight="1">
      <c r="A13" s="52">
        <v>3</v>
      </c>
      <c r="B13" s="23"/>
      <c r="C13" s="24"/>
      <c r="D13" s="54">
        <f t="shared" si="0"/>
      </c>
      <c r="E13" s="93">
        <f aca="true" t="shared" si="8" ref="E13:E20">(IF(B13="","",D13+E12))</f>
      </c>
      <c r="F13" s="26">
        <f t="shared" si="1"/>
      </c>
      <c r="G13" s="55" t="s">
        <v>10</v>
      </c>
      <c r="H13" s="28">
        <f t="shared" si="2"/>
      </c>
      <c r="I13" s="101"/>
      <c r="J13" s="102"/>
      <c r="K13" s="103"/>
      <c r="L13" s="104"/>
      <c r="M13" s="105"/>
      <c r="N13" s="95" t="s">
        <v>10</v>
      </c>
      <c r="O13" s="28">
        <f t="shared" si="3"/>
      </c>
      <c r="P13" s="1">
        <f t="shared" si="4"/>
      </c>
      <c r="Q13" s="1">
        <f t="shared" si="5"/>
        <v>10</v>
      </c>
      <c r="R13" s="1">
        <f t="shared" si="6"/>
      </c>
      <c r="S13" s="1">
        <f t="shared" si="7"/>
        <v>10</v>
      </c>
      <c r="U13" s="12"/>
      <c r="V13" s="12"/>
      <c r="W13" s="12"/>
      <c r="X13" s="12"/>
      <c r="Y13" s="13"/>
      <c r="AA13" s="14"/>
    </row>
    <row r="14" spans="1:27" s="3" customFormat="1" ht="24" customHeight="1">
      <c r="A14" s="52">
        <v>4</v>
      </c>
      <c r="B14" s="23"/>
      <c r="C14" s="24"/>
      <c r="D14" s="54">
        <f t="shared" si="0"/>
      </c>
      <c r="E14" s="93">
        <f t="shared" si="8"/>
      </c>
      <c r="F14" s="26">
        <f t="shared" si="1"/>
      </c>
      <c r="G14" s="55" t="s">
        <v>10</v>
      </c>
      <c r="H14" s="28">
        <f t="shared" si="2"/>
      </c>
      <c r="I14" s="101"/>
      <c r="J14" s="102"/>
      <c r="K14" s="103"/>
      <c r="L14" s="104"/>
      <c r="M14" s="105"/>
      <c r="N14" s="95" t="s">
        <v>10</v>
      </c>
      <c r="O14" s="28">
        <f t="shared" si="3"/>
      </c>
      <c r="P14" s="1">
        <f t="shared" si="4"/>
      </c>
      <c r="Q14" s="1">
        <f t="shared" si="5"/>
        <v>10</v>
      </c>
      <c r="R14" s="1">
        <f t="shared" si="6"/>
      </c>
      <c r="S14" s="1">
        <f t="shared" si="7"/>
        <v>10</v>
      </c>
      <c r="U14" s="12"/>
      <c r="V14" s="12"/>
      <c r="W14" s="12"/>
      <c r="X14" s="12"/>
      <c r="Y14" s="13"/>
      <c r="AA14" s="14"/>
    </row>
    <row r="15" spans="1:27" s="3" customFormat="1" ht="24" customHeight="1">
      <c r="A15" s="52">
        <v>5</v>
      </c>
      <c r="B15" s="23"/>
      <c r="C15" s="24"/>
      <c r="D15" s="54">
        <f t="shared" si="0"/>
      </c>
      <c r="E15" s="93">
        <f t="shared" si="8"/>
      </c>
      <c r="F15" s="26">
        <f t="shared" si="1"/>
      </c>
      <c r="G15" s="55" t="s">
        <v>10</v>
      </c>
      <c r="H15" s="28">
        <f t="shared" si="2"/>
      </c>
      <c r="I15" s="101"/>
      <c r="J15" s="102"/>
      <c r="K15" s="103"/>
      <c r="L15" s="104"/>
      <c r="M15" s="105"/>
      <c r="N15" s="95" t="s">
        <v>10</v>
      </c>
      <c r="O15" s="28">
        <f t="shared" si="3"/>
      </c>
      <c r="P15" s="1">
        <f t="shared" si="4"/>
      </c>
      <c r="Q15" s="1">
        <f t="shared" si="5"/>
        <v>10</v>
      </c>
      <c r="R15" s="1">
        <f t="shared" si="6"/>
      </c>
      <c r="S15" s="1">
        <f t="shared" si="7"/>
        <v>10</v>
      </c>
      <c r="U15" s="12"/>
      <c r="V15" s="12"/>
      <c r="W15" s="12"/>
      <c r="X15" s="12"/>
      <c r="Y15" s="13"/>
      <c r="AA15" s="14"/>
    </row>
    <row r="16" spans="1:27" s="3" customFormat="1" ht="24" customHeight="1">
      <c r="A16" s="52">
        <v>6</v>
      </c>
      <c r="B16" s="23"/>
      <c r="C16" s="24"/>
      <c r="D16" s="54">
        <f t="shared" si="0"/>
      </c>
      <c r="E16" s="93">
        <f t="shared" si="8"/>
      </c>
      <c r="F16" s="26">
        <f t="shared" si="1"/>
      </c>
      <c r="G16" s="55" t="s">
        <v>10</v>
      </c>
      <c r="H16" s="28">
        <f t="shared" si="2"/>
      </c>
      <c r="I16" s="101"/>
      <c r="J16" s="102"/>
      <c r="K16" s="103"/>
      <c r="L16" s="104"/>
      <c r="M16" s="105"/>
      <c r="N16" s="95" t="s">
        <v>10</v>
      </c>
      <c r="O16" s="28">
        <f t="shared" si="3"/>
      </c>
      <c r="P16" s="1">
        <f t="shared" si="4"/>
      </c>
      <c r="Q16" s="1">
        <f t="shared" si="5"/>
        <v>10</v>
      </c>
      <c r="R16" s="1">
        <f t="shared" si="6"/>
      </c>
      <c r="S16" s="1">
        <f t="shared" si="7"/>
        <v>10</v>
      </c>
      <c r="U16" s="12"/>
      <c r="V16" s="12"/>
      <c r="W16" s="12"/>
      <c r="X16" s="12"/>
      <c r="Y16" s="13"/>
      <c r="AA16" s="14"/>
    </row>
    <row r="17" spans="1:27" s="3" customFormat="1" ht="24" customHeight="1">
      <c r="A17" s="52">
        <v>7</v>
      </c>
      <c r="B17" s="23"/>
      <c r="C17" s="24"/>
      <c r="D17" s="54">
        <f t="shared" si="0"/>
      </c>
      <c r="E17" s="93">
        <f t="shared" si="8"/>
      </c>
      <c r="F17" s="26">
        <f t="shared" si="1"/>
      </c>
      <c r="G17" s="55" t="s">
        <v>10</v>
      </c>
      <c r="H17" s="28">
        <f t="shared" si="2"/>
      </c>
      <c r="I17" s="101"/>
      <c r="J17" s="102"/>
      <c r="K17" s="103"/>
      <c r="L17" s="104"/>
      <c r="M17" s="105"/>
      <c r="N17" s="95" t="s">
        <v>10</v>
      </c>
      <c r="O17" s="28">
        <f t="shared" si="3"/>
      </c>
      <c r="P17" s="1">
        <f t="shared" si="4"/>
      </c>
      <c r="Q17" s="1">
        <f t="shared" si="5"/>
        <v>10</v>
      </c>
      <c r="R17" s="1">
        <f t="shared" si="6"/>
      </c>
      <c r="S17" s="1">
        <f t="shared" si="7"/>
        <v>10</v>
      </c>
      <c r="U17" s="12"/>
      <c r="V17" s="12"/>
      <c r="W17" s="12"/>
      <c r="X17" s="12"/>
      <c r="Y17" s="13"/>
      <c r="AA17" s="14"/>
    </row>
    <row r="18" spans="1:27" s="3" customFormat="1" ht="24" customHeight="1">
      <c r="A18" s="52">
        <v>8</v>
      </c>
      <c r="B18" s="23"/>
      <c r="C18" s="24"/>
      <c r="D18" s="54">
        <f t="shared" si="0"/>
      </c>
      <c r="E18" s="93">
        <f>(IF(B18="","",D18+E17))</f>
      </c>
      <c r="F18" s="26">
        <f t="shared" si="1"/>
      </c>
      <c r="G18" s="55" t="s">
        <v>10</v>
      </c>
      <c r="H18" s="28">
        <f t="shared" si="2"/>
      </c>
      <c r="I18" s="101"/>
      <c r="J18" s="102"/>
      <c r="K18" s="103"/>
      <c r="L18" s="104"/>
      <c r="M18" s="105"/>
      <c r="N18" s="95" t="s">
        <v>10</v>
      </c>
      <c r="O18" s="28">
        <f t="shared" si="3"/>
      </c>
      <c r="P18" s="1">
        <f t="shared" si="4"/>
      </c>
      <c r="Q18" s="1">
        <f t="shared" si="5"/>
        <v>10</v>
      </c>
      <c r="R18" s="1">
        <f t="shared" si="6"/>
      </c>
      <c r="S18" s="1">
        <f t="shared" si="7"/>
        <v>10</v>
      </c>
      <c r="U18" s="12"/>
      <c r="V18" s="12"/>
      <c r="W18" s="12"/>
      <c r="X18" s="12"/>
      <c r="Y18" s="13"/>
      <c r="AA18" s="14"/>
    </row>
    <row r="19" spans="1:27" s="3" customFormat="1" ht="24" customHeight="1">
      <c r="A19" s="52">
        <v>9</v>
      </c>
      <c r="B19" s="23"/>
      <c r="C19" s="24"/>
      <c r="D19" s="54">
        <f t="shared" si="0"/>
      </c>
      <c r="E19" s="93">
        <f t="shared" si="8"/>
      </c>
      <c r="F19" s="26">
        <f t="shared" si="1"/>
      </c>
      <c r="G19" s="55" t="s">
        <v>10</v>
      </c>
      <c r="H19" s="28">
        <f t="shared" si="2"/>
      </c>
      <c r="I19" s="101"/>
      <c r="J19" s="102"/>
      <c r="K19" s="103"/>
      <c r="L19" s="104"/>
      <c r="M19" s="105"/>
      <c r="N19" s="95" t="s">
        <v>10</v>
      </c>
      <c r="O19" s="28">
        <f t="shared" si="3"/>
      </c>
      <c r="P19" s="1">
        <f t="shared" si="4"/>
      </c>
      <c r="Q19" s="1">
        <f t="shared" si="5"/>
        <v>10</v>
      </c>
      <c r="R19" s="1">
        <f t="shared" si="6"/>
      </c>
      <c r="S19" s="1">
        <f t="shared" si="7"/>
        <v>10</v>
      </c>
      <c r="U19" s="12"/>
      <c r="V19" s="12"/>
      <c r="W19" s="12"/>
      <c r="X19" s="12"/>
      <c r="Y19" s="13"/>
      <c r="AA19" s="14"/>
    </row>
    <row r="20" spans="1:27" s="3" customFormat="1" ht="24" customHeight="1" thickBot="1">
      <c r="A20" s="52">
        <v>10</v>
      </c>
      <c r="B20" s="23"/>
      <c r="C20" s="24"/>
      <c r="D20" s="54">
        <f t="shared" si="0"/>
      </c>
      <c r="E20" s="93">
        <f t="shared" si="8"/>
      </c>
      <c r="F20" s="26">
        <f t="shared" si="1"/>
      </c>
      <c r="G20" s="55" t="s">
        <v>10</v>
      </c>
      <c r="H20" s="28">
        <f t="shared" si="2"/>
      </c>
      <c r="I20" s="101"/>
      <c r="J20" s="102"/>
      <c r="K20" s="103"/>
      <c r="L20" s="104"/>
      <c r="M20" s="105"/>
      <c r="N20" s="95" t="s">
        <v>10</v>
      </c>
      <c r="O20" s="28">
        <f t="shared" si="3"/>
      </c>
      <c r="P20" s="1">
        <f t="shared" si="4"/>
      </c>
      <c r="Q20" s="1">
        <f t="shared" si="5"/>
        <v>10</v>
      </c>
      <c r="R20" s="1">
        <f t="shared" si="6"/>
      </c>
      <c r="S20" s="1">
        <f t="shared" si="7"/>
        <v>10</v>
      </c>
      <c r="U20" s="12"/>
      <c r="V20" s="12"/>
      <c r="W20" s="12"/>
      <c r="X20" s="12"/>
      <c r="Y20" s="13"/>
      <c r="AA20" s="14"/>
    </row>
    <row r="21" spans="1:25" s="29" customFormat="1" ht="37.5" customHeight="1" thickBot="1">
      <c r="A21" s="33"/>
      <c r="B21" s="33"/>
      <c r="C21" s="61" t="s">
        <v>11</v>
      </c>
      <c r="D21" s="31">
        <f>IF(SUM(D11:D20)=0,"",SUM(D11:D20))</f>
      </c>
      <c r="E21" s="1"/>
      <c r="F21" s="62"/>
      <c r="G21" s="57" t="s">
        <v>74</v>
      </c>
      <c r="H21" s="56"/>
      <c r="I21" s="106"/>
      <c r="J21" s="106"/>
      <c r="K21" s="107"/>
      <c r="L21" s="108"/>
      <c r="M21" s="109"/>
      <c r="N21" s="3"/>
      <c r="O21" s="1"/>
      <c r="P21" s="1"/>
      <c r="Q21" s="33"/>
      <c r="R21" s="33"/>
      <c r="U21" s="34"/>
      <c r="V21" s="34"/>
      <c r="W21" s="34"/>
      <c r="X21" s="34"/>
      <c r="Y21" s="35"/>
    </row>
    <row r="22" spans="21:27" s="1" customFormat="1" ht="12.75">
      <c r="U22" s="36"/>
      <c r="V22" s="36"/>
      <c r="W22" s="36"/>
      <c r="X22" s="36"/>
      <c r="Y22" s="37"/>
      <c r="AA22" s="38"/>
    </row>
    <row r="23" spans="13:27" s="1" customFormat="1" ht="12.75">
      <c r="M23" s="39"/>
      <c r="U23" s="36"/>
      <c r="V23" s="36"/>
      <c r="W23" s="36"/>
      <c r="X23" s="36"/>
      <c r="Y23" s="37"/>
      <c r="AA23" s="38"/>
    </row>
    <row r="24" spans="21:27" s="1" customFormat="1" ht="12.75">
      <c r="U24" s="36"/>
      <c r="V24" s="36"/>
      <c r="W24" s="36"/>
      <c r="X24" s="36"/>
      <c r="Y24" s="37"/>
      <c r="AA24" s="38"/>
    </row>
    <row r="25" spans="21:27" s="1" customFormat="1" ht="12.75">
      <c r="U25" s="36"/>
      <c r="V25" s="36"/>
      <c r="W25" s="36"/>
      <c r="X25" s="36"/>
      <c r="Y25" s="37"/>
      <c r="AA25" s="38"/>
    </row>
    <row r="26" spans="21:27" s="1" customFormat="1" ht="12.75">
      <c r="U26" s="36"/>
      <c r="V26" s="36"/>
      <c r="W26" s="36"/>
      <c r="X26" s="36"/>
      <c r="Y26" s="37"/>
      <c r="AA26" s="38"/>
    </row>
    <row r="27" spans="21:27" s="1" customFormat="1" ht="12.75">
      <c r="U27" s="36"/>
      <c r="V27" s="36"/>
      <c r="W27" s="36"/>
      <c r="X27" s="36"/>
      <c r="Y27" s="37"/>
      <c r="AA27" s="38"/>
    </row>
    <row r="28" spans="20:27" s="3" customFormat="1" ht="12.75" customHeight="1">
      <c r="T28" s="1"/>
      <c r="U28" s="36"/>
      <c r="V28" s="36"/>
      <c r="W28" s="36"/>
      <c r="X28" s="36"/>
      <c r="Y28" s="37"/>
      <c r="Z28" s="1"/>
      <c r="AA28" s="38"/>
    </row>
    <row r="29" spans="20:27" s="3" customFormat="1" ht="12.75" customHeight="1">
      <c r="T29" s="1"/>
      <c r="U29" s="36"/>
      <c r="V29" s="36"/>
      <c r="W29" s="36"/>
      <c r="X29" s="36"/>
      <c r="Y29" s="37"/>
      <c r="Z29" s="1"/>
      <c r="AA29" s="38"/>
    </row>
    <row r="30" spans="20:27" s="3" customFormat="1" ht="12.75" customHeight="1">
      <c r="T30" s="1"/>
      <c r="U30" s="36"/>
      <c r="V30" s="36"/>
      <c r="W30" s="36"/>
      <c r="X30" s="36"/>
      <c r="Y30" s="37"/>
      <c r="Z30" s="1"/>
      <c r="AA30" s="38"/>
    </row>
    <row r="31" spans="20:27" s="3" customFormat="1" ht="12.75" customHeight="1">
      <c r="T31" s="1"/>
      <c r="U31" s="36"/>
      <c r="V31" s="36"/>
      <c r="W31" s="36"/>
      <c r="X31" s="36"/>
      <c r="Y31" s="37"/>
      <c r="Z31" s="1"/>
      <c r="AA31" s="38"/>
    </row>
    <row r="32" spans="20:27" s="3" customFormat="1" ht="12.75" customHeight="1">
      <c r="T32" s="1"/>
      <c r="U32" s="36"/>
      <c r="V32" s="36"/>
      <c r="W32" s="36"/>
      <c r="X32" s="36"/>
      <c r="Y32" s="37"/>
      <c r="Z32" s="1"/>
      <c r="AA32" s="38"/>
    </row>
    <row r="33" spans="20:27" s="3" customFormat="1" ht="12.75" customHeight="1">
      <c r="T33" s="1"/>
      <c r="U33" s="36"/>
      <c r="V33" s="36"/>
      <c r="W33" s="36"/>
      <c r="X33" s="36"/>
      <c r="Y33" s="37"/>
      <c r="Z33" s="1"/>
      <c r="AA33" s="38"/>
    </row>
    <row r="34" spans="20:27" s="3" customFormat="1" ht="12.75" customHeight="1">
      <c r="T34" s="1"/>
      <c r="U34" s="36"/>
      <c r="V34" s="36"/>
      <c r="W34" s="36"/>
      <c r="X34" s="36"/>
      <c r="Y34" s="37"/>
      <c r="Z34" s="1"/>
      <c r="AA34" s="38"/>
    </row>
    <row r="35" spans="20:27" ht="12.75" customHeight="1">
      <c r="T35" s="1"/>
      <c r="U35" s="36"/>
      <c r="V35" s="36"/>
      <c r="W35" s="36"/>
      <c r="X35" s="36"/>
      <c r="Y35" s="37"/>
      <c r="Z35" s="1"/>
      <c r="AA35" s="38"/>
    </row>
    <row r="36" spans="20:27" ht="12.75" customHeight="1">
      <c r="T36" s="1"/>
      <c r="U36" s="36"/>
      <c r="V36" s="36"/>
      <c r="W36" s="36"/>
      <c r="X36" s="36"/>
      <c r="Y36" s="37"/>
      <c r="Z36" s="1"/>
      <c r="AA36" s="38"/>
    </row>
    <row r="37" spans="20:27" ht="12.75" customHeight="1">
      <c r="T37" s="1"/>
      <c r="U37" s="36"/>
      <c r="V37" s="36"/>
      <c r="W37" s="36"/>
      <c r="X37" s="36"/>
      <c r="Y37" s="37"/>
      <c r="Z37" s="1"/>
      <c r="AA37" s="38"/>
    </row>
    <row r="38" spans="20:27" ht="12.75" customHeight="1">
      <c r="T38" s="1"/>
      <c r="U38" s="36"/>
      <c r="V38" s="36"/>
      <c r="W38" s="36"/>
      <c r="X38" s="36"/>
      <c r="Y38" s="37"/>
      <c r="Z38" s="1"/>
      <c r="AA38" s="38"/>
    </row>
    <row r="39" spans="20:27" ht="12.75" customHeight="1">
      <c r="T39" s="1"/>
      <c r="U39" s="36"/>
      <c r="V39" s="36"/>
      <c r="W39" s="36"/>
      <c r="X39" s="36"/>
      <c r="Y39" s="37"/>
      <c r="Z39" s="1"/>
      <c r="AA39" s="38"/>
    </row>
    <row r="40" spans="20:27" ht="12.75" customHeight="1">
      <c r="T40" s="1"/>
      <c r="U40" s="36"/>
      <c r="V40" s="36"/>
      <c r="W40" s="36"/>
      <c r="X40" s="36"/>
      <c r="Y40" s="37"/>
      <c r="Z40" s="1"/>
      <c r="AA40" s="38"/>
    </row>
    <row r="41" spans="20:27" ht="12.75" customHeight="1">
      <c r="T41" s="1"/>
      <c r="U41" s="36"/>
      <c r="V41" s="36"/>
      <c r="W41" s="36"/>
      <c r="X41" s="36"/>
      <c r="Y41" s="37"/>
      <c r="Z41" s="1"/>
      <c r="AA41" s="38"/>
    </row>
    <row r="42" spans="20:27" ht="12.75" customHeight="1">
      <c r="T42" s="1"/>
      <c r="U42" s="36"/>
      <c r="V42" s="36"/>
      <c r="W42" s="36"/>
      <c r="X42" s="36"/>
      <c r="Y42" s="37"/>
      <c r="Z42" s="1"/>
      <c r="AA42" s="38"/>
    </row>
    <row r="43" spans="20:27" ht="12.75" customHeight="1">
      <c r="T43" s="1"/>
      <c r="U43" s="36"/>
      <c r="V43" s="36"/>
      <c r="W43" s="36"/>
      <c r="X43" s="36"/>
      <c r="Y43" s="37"/>
      <c r="Z43" s="1"/>
      <c r="AA43" s="38"/>
    </row>
    <row r="44" spans="20:27" ht="12.75" customHeight="1">
      <c r="T44" s="1"/>
      <c r="U44" s="36"/>
      <c r="V44" s="36"/>
      <c r="W44" s="36"/>
      <c r="X44" s="36"/>
      <c r="Y44" s="37"/>
      <c r="Z44" s="1"/>
      <c r="AA44" s="38"/>
    </row>
    <row r="45" spans="20:27" ht="12.75" customHeight="1">
      <c r="T45" s="1"/>
      <c r="U45" s="36"/>
      <c r="V45" s="36"/>
      <c r="W45" s="36"/>
      <c r="X45" s="36"/>
      <c r="Y45" s="37"/>
      <c r="Z45" s="1"/>
      <c r="AA45" s="38"/>
    </row>
    <row r="46" spans="20:27" ht="12.75" customHeight="1">
      <c r="T46" s="1"/>
      <c r="U46" s="36"/>
      <c r="V46" s="36"/>
      <c r="W46" s="36"/>
      <c r="X46" s="36"/>
      <c r="Y46" s="37"/>
      <c r="Z46" s="1"/>
      <c r="AA46" s="38"/>
    </row>
    <row r="47" spans="20:27" ht="12.75" customHeight="1">
      <c r="T47" s="1"/>
      <c r="U47" s="36"/>
      <c r="V47" s="36"/>
      <c r="W47" s="36"/>
      <c r="X47" s="36"/>
      <c r="Y47" s="37"/>
      <c r="Z47" s="1"/>
      <c r="AA47" s="38"/>
    </row>
    <row r="48" spans="20:27" ht="12.75" customHeight="1">
      <c r="T48" s="1"/>
      <c r="U48" s="36"/>
      <c r="V48" s="36"/>
      <c r="W48" s="36"/>
      <c r="X48" s="36"/>
      <c r="Y48" s="37"/>
      <c r="Z48" s="1"/>
      <c r="AA48" s="38"/>
    </row>
    <row r="49" spans="20:27" ht="12.75" customHeight="1">
      <c r="T49" s="1"/>
      <c r="U49" s="36"/>
      <c r="V49" s="36"/>
      <c r="W49" s="36"/>
      <c r="X49" s="36"/>
      <c r="Y49" s="37"/>
      <c r="Z49" s="1"/>
      <c r="AA49" s="38"/>
    </row>
    <row r="50" spans="20:27" ht="12.75" customHeight="1">
      <c r="T50" s="1"/>
      <c r="U50" s="36"/>
      <c r="V50" s="36"/>
      <c r="W50" s="36"/>
      <c r="X50" s="36"/>
      <c r="Y50" s="37"/>
      <c r="Z50" s="1"/>
      <c r="AA50" s="38"/>
    </row>
    <row r="51" spans="20:27" ht="12.75" customHeight="1">
      <c r="T51" s="1"/>
      <c r="U51" s="36"/>
      <c r="V51" s="36"/>
      <c r="W51" s="36"/>
      <c r="X51" s="36"/>
      <c r="Y51" s="37"/>
      <c r="Z51" s="1"/>
      <c r="AA51" s="38"/>
    </row>
    <row r="52" spans="20:27" ht="12.75" customHeight="1">
      <c r="T52" s="1"/>
      <c r="U52" s="36"/>
      <c r="V52" s="36"/>
      <c r="W52" s="36"/>
      <c r="X52" s="36"/>
      <c r="Y52" s="37"/>
      <c r="Z52" s="1"/>
      <c r="AA52" s="38"/>
    </row>
    <row r="53" spans="20:27" ht="12.75" customHeight="1">
      <c r="T53" s="1"/>
      <c r="U53" s="36"/>
      <c r="V53" s="36"/>
      <c r="W53" s="36"/>
      <c r="X53" s="36"/>
      <c r="Y53" s="37"/>
      <c r="Z53" s="1"/>
      <c r="AA53" s="38"/>
    </row>
    <row r="54" spans="20:27" ht="12.75" customHeight="1">
      <c r="T54" s="1"/>
      <c r="U54" s="36"/>
      <c r="V54" s="36"/>
      <c r="W54" s="36"/>
      <c r="X54" s="36"/>
      <c r="Y54" s="37"/>
      <c r="Z54" s="1"/>
      <c r="AA54" s="38"/>
    </row>
    <row r="55" spans="20:27" ht="12.75" customHeight="1">
      <c r="T55" s="1"/>
      <c r="U55" s="36"/>
      <c r="V55" s="36"/>
      <c r="W55" s="36"/>
      <c r="X55" s="36"/>
      <c r="Y55" s="37"/>
      <c r="Z55" s="1"/>
      <c r="AA55" s="38"/>
    </row>
    <row r="56" spans="20:27" ht="12.75" customHeight="1">
      <c r="T56" s="1"/>
      <c r="U56" s="36"/>
      <c r="V56" s="36"/>
      <c r="W56" s="36"/>
      <c r="X56" s="36"/>
      <c r="Y56" s="37"/>
      <c r="Z56" s="1"/>
      <c r="AA56" s="38"/>
    </row>
    <row r="57" spans="20:27" ht="12.75" customHeight="1">
      <c r="T57" s="1"/>
      <c r="U57" s="36"/>
      <c r="V57" s="36"/>
      <c r="W57" s="36"/>
      <c r="X57" s="36"/>
      <c r="Y57" s="37"/>
      <c r="Z57" s="1"/>
      <c r="AA57" s="38"/>
    </row>
    <row r="58" spans="20:27" ht="12.75" customHeight="1">
      <c r="T58" s="1"/>
      <c r="U58" s="36"/>
      <c r="V58" s="36"/>
      <c r="W58" s="36"/>
      <c r="X58" s="36"/>
      <c r="Y58" s="37"/>
      <c r="Z58" s="1"/>
      <c r="AA58" s="38"/>
    </row>
    <row r="59" spans="20:27" ht="12.75" customHeight="1">
      <c r="T59" s="1"/>
      <c r="U59" s="36"/>
      <c r="V59" s="36"/>
      <c r="W59" s="36"/>
      <c r="X59" s="36"/>
      <c r="Y59" s="37"/>
      <c r="Z59" s="1"/>
      <c r="AA59" s="38"/>
    </row>
    <row r="60" spans="20:27" ht="12.75" customHeight="1">
      <c r="T60" s="1"/>
      <c r="U60" s="36"/>
      <c r="V60" s="36"/>
      <c r="W60" s="36"/>
      <c r="X60" s="36"/>
      <c r="Y60" s="37"/>
      <c r="Z60" s="1"/>
      <c r="AA60" s="38"/>
    </row>
    <row r="61" spans="20:27" ht="12.75" customHeight="1">
      <c r="T61" s="1"/>
      <c r="U61" s="36"/>
      <c r="V61" s="36"/>
      <c r="W61" s="36"/>
      <c r="X61" s="36"/>
      <c r="Y61" s="37"/>
      <c r="Z61" s="1"/>
      <c r="AA61" s="38"/>
    </row>
    <row r="62" spans="20:27" ht="12.75" customHeight="1">
      <c r="T62" s="1"/>
      <c r="U62" s="36"/>
      <c r="V62" s="36"/>
      <c r="W62" s="36"/>
      <c r="X62" s="36"/>
      <c r="Y62" s="37"/>
      <c r="Z62" s="1"/>
      <c r="AA62" s="38"/>
    </row>
    <row r="63" spans="20:27" ht="12.75" customHeight="1">
      <c r="T63" s="1"/>
      <c r="U63" s="36"/>
      <c r="V63" s="36"/>
      <c r="W63" s="36"/>
      <c r="X63" s="36"/>
      <c r="Y63" s="37"/>
      <c r="Z63" s="1"/>
      <c r="AA63" s="38"/>
    </row>
    <row r="64" spans="20:27" ht="12.75" customHeight="1">
      <c r="T64" s="1"/>
      <c r="U64" s="36"/>
      <c r="V64" s="36"/>
      <c r="W64" s="36"/>
      <c r="X64" s="36"/>
      <c r="Y64" s="37"/>
      <c r="Z64" s="1"/>
      <c r="AA64" s="38"/>
    </row>
    <row r="65" spans="20:27" ht="12.75" customHeight="1">
      <c r="T65" s="1"/>
      <c r="U65" s="36"/>
      <c r="V65" s="36"/>
      <c r="W65" s="36"/>
      <c r="X65" s="36"/>
      <c r="Y65" s="37"/>
      <c r="Z65" s="1"/>
      <c r="AA65" s="38"/>
    </row>
    <row r="66" spans="20:27" ht="12.75" customHeight="1">
      <c r="T66" s="1"/>
      <c r="U66" s="36"/>
      <c r="V66" s="36"/>
      <c r="W66" s="36"/>
      <c r="X66" s="36"/>
      <c r="Y66" s="37"/>
      <c r="Z66" s="1"/>
      <c r="AA66" s="38"/>
    </row>
    <row r="67" spans="20:27" ht="12.75" customHeight="1">
      <c r="T67" s="1"/>
      <c r="U67" s="36"/>
      <c r="V67" s="36"/>
      <c r="W67" s="36"/>
      <c r="X67" s="36"/>
      <c r="Y67" s="37"/>
      <c r="Z67" s="1"/>
      <c r="AA67" s="38"/>
    </row>
    <row r="68" spans="20:27" ht="12.75" customHeight="1">
      <c r="T68" s="1"/>
      <c r="U68" s="36"/>
      <c r="V68" s="36"/>
      <c r="W68" s="36"/>
      <c r="X68" s="36"/>
      <c r="Y68" s="37"/>
      <c r="Z68" s="1"/>
      <c r="AA68" s="38"/>
    </row>
    <row r="69" spans="20:27" ht="12.75" customHeight="1">
      <c r="T69" s="1"/>
      <c r="U69" s="36"/>
      <c r="V69" s="36"/>
      <c r="W69" s="36"/>
      <c r="X69" s="36"/>
      <c r="Y69" s="37"/>
      <c r="Z69" s="1"/>
      <c r="AA69" s="38"/>
    </row>
    <row r="70" spans="20:27" ht="12.75" customHeight="1">
      <c r="T70" s="1"/>
      <c r="U70" s="36"/>
      <c r="V70" s="36"/>
      <c r="W70" s="36"/>
      <c r="X70" s="36"/>
      <c r="Y70" s="37"/>
      <c r="Z70" s="1"/>
      <c r="AA70" s="38"/>
    </row>
    <row r="71" spans="20:27" ht="12.75" customHeight="1">
      <c r="T71" s="1"/>
      <c r="U71" s="36"/>
      <c r="V71" s="36"/>
      <c r="W71" s="36"/>
      <c r="X71" s="36"/>
      <c r="Y71" s="37"/>
      <c r="Z71" s="1"/>
      <c r="AA71" s="38"/>
    </row>
    <row r="72" spans="20:27" ht="12.75" customHeight="1">
      <c r="T72" s="1"/>
      <c r="U72" s="36"/>
      <c r="V72" s="36"/>
      <c r="W72" s="36"/>
      <c r="X72" s="36"/>
      <c r="Y72" s="37"/>
      <c r="Z72" s="1"/>
      <c r="AA72" s="38"/>
    </row>
    <row r="73" spans="20:27" ht="12.75" customHeight="1">
      <c r="T73" s="1"/>
      <c r="U73" s="36"/>
      <c r="V73" s="36"/>
      <c r="W73" s="36"/>
      <c r="X73" s="36"/>
      <c r="Y73" s="37"/>
      <c r="Z73" s="1"/>
      <c r="AA73" s="38"/>
    </row>
    <row r="74" spans="20:27" ht="12.75" customHeight="1">
      <c r="T74" s="1"/>
      <c r="U74" s="36"/>
      <c r="V74" s="36"/>
      <c r="W74" s="36"/>
      <c r="X74" s="36"/>
      <c r="Y74" s="37"/>
      <c r="Z74" s="1"/>
      <c r="AA74" s="38"/>
    </row>
    <row r="75" spans="20:27" ht="12.75" customHeight="1">
      <c r="T75" s="1"/>
      <c r="U75" s="36"/>
      <c r="V75" s="36"/>
      <c r="W75" s="36"/>
      <c r="X75" s="36"/>
      <c r="Y75" s="37"/>
      <c r="Z75" s="1"/>
      <c r="AA75" s="38"/>
    </row>
    <row r="76" spans="20:27" ht="12.75" customHeight="1">
      <c r="T76" s="1"/>
      <c r="U76" s="36"/>
      <c r="V76" s="36"/>
      <c r="W76" s="36"/>
      <c r="X76" s="36"/>
      <c r="Y76" s="37"/>
      <c r="Z76" s="1"/>
      <c r="AA76" s="38"/>
    </row>
    <row r="77" spans="20:27" ht="12.75" customHeight="1">
      <c r="T77" s="1"/>
      <c r="U77" s="36"/>
      <c r="V77" s="36"/>
      <c r="W77" s="36"/>
      <c r="X77" s="36"/>
      <c r="Y77" s="37"/>
      <c r="Z77" s="1"/>
      <c r="AA77" s="38"/>
    </row>
    <row r="78" spans="20:27" ht="12.75" customHeight="1">
      <c r="T78" s="1"/>
      <c r="U78" s="36"/>
      <c r="V78" s="36"/>
      <c r="W78" s="36"/>
      <c r="X78" s="36"/>
      <c r="Y78" s="37"/>
      <c r="Z78" s="1"/>
      <c r="AA78" s="38"/>
    </row>
    <row r="79" spans="20:27" ht="12.75" customHeight="1">
      <c r="T79" s="1"/>
      <c r="U79" s="36"/>
      <c r="V79" s="36"/>
      <c r="W79" s="36"/>
      <c r="X79" s="36"/>
      <c r="Y79" s="37"/>
      <c r="Z79" s="1"/>
      <c r="AA79" s="38"/>
    </row>
    <row r="80" spans="20:27" ht="12.75" customHeight="1">
      <c r="T80" s="1"/>
      <c r="U80" s="36"/>
      <c r="V80" s="36"/>
      <c r="W80" s="36"/>
      <c r="X80" s="36"/>
      <c r="Y80" s="37"/>
      <c r="Z80" s="1"/>
      <c r="AA80" s="38"/>
    </row>
    <row r="81" spans="20:27" ht="12.75" customHeight="1">
      <c r="T81" s="1"/>
      <c r="U81" s="36"/>
      <c r="V81" s="36"/>
      <c r="W81" s="36"/>
      <c r="X81" s="36"/>
      <c r="Y81" s="37"/>
      <c r="Z81" s="1"/>
      <c r="AA81" s="38"/>
    </row>
    <row r="82" spans="20:27" ht="12.75" customHeight="1">
      <c r="T82" s="1"/>
      <c r="U82" s="36"/>
      <c r="V82" s="36"/>
      <c r="W82" s="36"/>
      <c r="X82" s="36"/>
      <c r="Y82" s="37"/>
      <c r="Z82" s="1"/>
      <c r="AA82" s="38"/>
    </row>
    <row r="83" spans="20:27" ht="12.75" customHeight="1">
      <c r="T83" s="1"/>
      <c r="U83" s="36"/>
      <c r="V83" s="36"/>
      <c r="W83" s="36"/>
      <c r="X83" s="36"/>
      <c r="Y83" s="37"/>
      <c r="Z83" s="1"/>
      <c r="AA83" s="38"/>
    </row>
    <row r="84" spans="20:27" ht="12.75" customHeight="1">
      <c r="T84" s="1"/>
      <c r="U84" s="36"/>
      <c r="V84" s="36"/>
      <c r="W84" s="36"/>
      <c r="X84" s="36"/>
      <c r="Y84" s="37"/>
      <c r="Z84" s="1"/>
      <c r="AA84" s="38"/>
    </row>
    <row r="85" spans="20:27" ht="12.75" customHeight="1">
      <c r="T85" s="1"/>
      <c r="U85" s="36"/>
      <c r="V85" s="36"/>
      <c r="W85" s="36"/>
      <c r="X85" s="36"/>
      <c r="Y85" s="37"/>
      <c r="Z85" s="1"/>
      <c r="AA85" s="38"/>
    </row>
    <row r="86" spans="20:27" ht="12.75" customHeight="1">
      <c r="T86" s="1"/>
      <c r="U86" s="36"/>
      <c r="V86" s="36"/>
      <c r="W86" s="36"/>
      <c r="X86" s="36"/>
      <c r="Y86" s="37"/>
      <c r="Z86" s="1"/>
      <c r="AA86" s="38"/>
    </row>
    <row r="87" spans="20:27" ht="12.75" customHeight="1">
      <c r="T87" s="1"/>
      <c r="U87" s="36"/>
      <c r="V87" s="36"/>
      <c r="W87" s="36"/>
      <c r="X87" s="36"/>
      <c r="Y87" s="37"/>
      <c r="Z87" s="1"/>
      <c r="AA87" s="38"/>
    </row>
    <row r="88" spans="20:27" ht="12.75">
      <c r="T88" s="1"/>
      <c r="U88" s="36"/>
      <c r="V88" s="36"/>
      <c r="W88" s="36"/>
      <c r="X88" s="36"/>
      <c r="Y88" s="37"/>
      <c r="Z88" s="1"/>
      <c r="AA88" s="38"/>
    </row>
    <row r="89" spans="20:27" ht="12.75">
      <c r="T89" s="1"/>
      <c r="U89" s="36"/>
      <c r="V89" s="36"/>
      <c r="W89" s="36"/>
      <c r="X89" s="36"/>
      <c r="Y89" s="37"/>
      <c r="Z89" s="1"/>
      <c r="AA89" s="38"/>
    </row>
  </sheetData>
  <sheetProtection password="CD0A" sheet="1" insertColumns="0" insertRows="0" insertHyperlinks="0" deleteColumns="0" deleteRows="0" selectLockedCells="1" sort="0" autoFilter="0" pivotTables="0"/>
  <mergeCells count="12">
    <mergeCell ref="I6:J6"/>
    <mergeCell ref="C6:G6"/>
    <mergeCell ref="B1:B2"/>
    <mergeCell ref="C3:F3"/>
    <mergeCell ref="A9:G9"/>
    <mergeCell ref="I9:M9"/>
    <mergeCell ref="C1:J1"/>
    <mergeCell ref="C2:J2"/>
    <mergeCell ref="C4:G4"/>
    <mergeCell ref="C5:G5"/>
    <mergeCell ref="I4:J4"/>
    <mergeCell ref="I5:J5"/>
  </mergeCells>
  <conditionalFormatting sqref="L21">
    <cfRule type="expression" priority="1" dxfId="0" stopIfTrue="1">
      <formula>IF(AND($C$3="BENJ / MIN",OR(L$21&lt;1.2,L$21&gt;4)),1,0)</formula>
    </cfRule>
    <cfRule type="expression" priority="2" dxfId="0" stopIfTrue="1">
      <formula>IF(AND($C$3="CAD / JUN",OR(L$21&lt;3.1,L$21&gt;8)),1,0)</formula>
    </cfRule>
    <cfRule type="expression" priority="3" dxfId="0" stopIfTrue="1">
      <formula>IF(AND($C$3="SENIOR",OR(L$21&lt;5,L$21&gt;10)),1,0)</formula>
    </cfRule>
  </conditionalFormatting>
  <dataValidations count="9">
    <dataValidation type="list" allowBlank="1" showInputMessage="1" showErrorMessage="1" sqref="J11:J20">
      <formula1>figure</formula1>
    </dataValidation>
    <dataValidation type="list" allowBlank="1" showInputMessage="1" showErrorMessage="1" sqref="C11:C20 K11:K20">
      <formula1>position</formula1>
    </dataValidation>
    <dataValidation type="list" allowBlank="1" showInputMessage="1" showErrorMessage="1" sqref="G11:G20 N11:N20">
      <formula1>"*"</formula1>
    </dataValidation>
    <dataValidation type="list" allowBlank="1" showInputMessage="1" showErrorMessage="1" sqref="A9:G9">
      <formula1>"LIBRE 1 ( L )"</formula1>
    </dataValidation>
    <dataValidation type="list" allowBlank="1" showInputMessage="1" showErrorMessage="1" sqref="I9:M9">
      <formula1>"LIBRE 2  ( L )"</formula1>
    </dataValidation>
    <dataValidation type="list" allowBlank="1" showInputMessage="1" showErrorMessage="1" sqref="C3:F3">
      <formula1>"9-11 ans,12-14 ans,15 ans et +"</formula1>
    </dataValidation>
    <dataValidation allowBlank="1" showInputMessage="1" showErrorMessage="1" prompt="Benj/ Min [1,2 : 4,0]&#10;Cad/Jun  [3,1 : 8,0]&#10;Senior [5,0 : 10,0]" sqref="L21"/>
    <dataValidation allowBlank="1" showErrorMessage="1" prompt="Benj/ Min [1,2 : 4,0]&#10;Cad/Jun  [3,1 : 8,0]&#10;Senior [5,0 : 10,0]" sqref="D21"/>
    <dataValidation type="list" allowBlank="1" showInputMessage="1" showErrorMessage="1" sqref="B11:B20">
      <formula1>figure_NA</formula1>
    </dataValidation>
  </dataValidations>
  <printOptions horizontalCentered="1" verticalCentered="1"/>
  <pageMargins left="0.5118110236220472" right="0.5511811023622047" top="0.1968503937007874" bottom="0.1968503937007874" header="0.31496062992125984" footer="0.15748031496062992"/>
  <pageSetup fitToHeight="1" fitToWidth="1" horizontalDpi="360" verticalDpi="360" orientation="landscape" paperSize="9" scale="87" r:id="rId2"/>
  <headerFooter alignWithMargins="0">
    <oddFooter>&amp;R&amp;"Arial,Italique"&amp;9@Tous droits réservés E.NGUYEN-BA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23"/>
  <sheetViews>
    <sheetView zoomScale="90" zoomScaleNormal="90" zoomScalePageLayoutView="0" workbookViewId="0" topLeftCell="A1">
      <selection activeCell="B16" sqref="B16"/>
    </sheetView>
  </sheetViews>
  <sheetFormatPr defaultColWidth="11.421875" defaultRowHeight="12.75"/>
  <cols>
    <col min="1" max="1" width="5.28125" style="2" customWidth="1"/>
    <col min="2" max="2" width="30.8515625" style="2" bestFit="1" customWidth="1"/>
    <col min="3" max="3" width="5.7109375" style="2" customWidth="1"/>
    <col min="4" max="4" width="12.8515625" style="2" customWidth="1"/>
    <col min="5" max="5" width="6.00390625" style="2" customWidth="1"/>
    <col min="6" max="6" width="13.421875" style="2" customWidth="1"/>
    <col min="7" max="7" width="3.7109375" style="2" hidden="1" customWidth="1"/>
    <col min="8" max="8" width="11.421875" style="2" customWidth="1"/>
    <col min="9" max="9" width="5.28125" style="2" customWidth="1"/>
    <col min="10" max="10" width="30.8515625" style="2" bestFit="1" customWidth="1"/>
    <col min="11" max="11" width="6.00390625" style="2" customWidth="1"/>
    <col min="12" max="12" width="11.421875" style="2" customWidth="1"/>
    <col min="13" max="13" width="5.140625" style="2" customWidth="1"/>
    <col min="14" max="14" width="11.421875" style="2" customWidth="1"/>
    <col min="15" max="15" width="3.7109375" style="2" hidden="1" customWidth="1"/>
    <col min="16" max="16" width="8.00390625" style="2" customWidth="1"/>
    <col min="17" max="20" width="11.421875" style="2" hidden="1" customWidth="1"/>
    <col min="21" max="16384" width="11.421875" style="2" customWidth="1"/>
  </cols>
  <sheetData>
    <row r="1" spans="1:19" ht="47.25" customHeight="1">
      <c r="A1" s="1"/>
      <c r="B1" s="142" t="s">
        <v>0</v>
      </c>
      <c r="C1" s="169" t="s">
        <v>77</v>
      </c>
      <c r="D1" s="169"/>
      <c r="E1" s="169"/>
      <c r="F1" s="169"/>
      <c r="G1" s="169"/>
      <c r="H1" s="169"/>
      <c r="I1" s="169"/>
      <c r="J1" s="169"/>
      <c r="K1" s="1"/>
      <c r="L1" s="1"/>
      <c r="M1" s="1"/>
      <c r="N1" s="1"/>
      <c r="O1" s="1"/>
      <c r="P1" s="1"/>
      <c r="Q1" s="1"/>
      <c r="R1" s="1"/>
      <c r="S1" s="1"/>
    </row>
    <row r="2" spans="1:19" s="3" customFormat="1" ht="31.5">
      <c r="A2" s="1"/>
      <c r="B2" s="142"/>
      <c r="C2" s="158" t="s">
        <v>177</v>
      </c>
      <c r="D2" s="159"/>
      <c r="E2" s="159"/>
      <c r="F2" s="159"/>
      <c r="G2" s="159"/>
      <c r="H2" s="159"/>
      <c r="I2" s="159"/>
      <c r="J2" s="160"/>
      <c r="K2" s="1"/>
      <c r="L2" s="1"/>
      <c r="M2" s="1"/>
      <c r="N2" s="1"/>
      <c r="O2" s="1"/>
      <c r="P2" s="1"/>
      <c r="Q2" s="1"/>
      <c r="R2" s="1"/>
      <c r="S2" s="1"/>
    </row>
    <row r="3" spans="1:19" s="3" customFormat="1" ht="47.25" customHeight="1">
      <c r="A3" s="1"/>
      <c r="B3" s="66" t="s">
        <v>83</v>
      </c>
      <c r="C3" s="170" t="s">
        <v>187</v>
      </c>
      <c r="D3" s="170"/>
      <c r="E3" s="170"/>
      <c r="F3" s="170"/>
      <c r="G3" s="67"/>
      <c r="H3" s="67"/>
      <c r="I3" s="68" t="s">
        <v>78</v>
      </c>
      <c r="J3" s="69"/>
      <c r="K3" s="8"/>
      <c r="L3" s="1"/>
      <c r="M3" s="1"/>
      <c r="O3" s="1"/>
      <c r="P3" s="1"/>
      <c r="Q3" s="1"/>
      <c r="R3" s="1"/>
      <c r="S3" s="1"/>
    </row>
    <row r="4" spans="1:19" s="3" customFormat="1" ht="28.5" customHeight="1">
      <c r="A4" s="1"/>
      <c r="B4" s="9" t="s">
        <v>2</v>
      </c>
      <c r="C4" s="144"/>
      <c r="D4" s="144"/>
      <c r="E4" s="144"/>
      <c r="F4" s="144"/>
      <c r="G4" s="144"/>
      <c r="H4" s="9" t="s">
        <v>2</v>
      </c>
      <c r="I4" s="144"/>
      <c r="J4" s="144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27">
      <c r="A5" s="1"/>
      <c r="B5" s="9" t="s">
        <v>3</v>
      </c>
      <c r="C5" s="144"/>
      <c r="D5" s="144"/>
      <c r="E5" s="144"/>
      <c r="F5" s="144"/>
      <c r="G5" s="144"/>
      <c r="H5" s="9" t="s">
        <v>3</v>
      </c>
      <c r="I5" s="144"/>
      <c r="J5" s="144"/>
      <c r="K5" s="1"/>
      <c r="L5" s="60"/>
      <c r="M5" s="60"/>
      <c r="N5" s="1"/>
      <c r="O5" s="1"/>
      <c r="P5" s="1"/>
      <c r="Q5" s="1"/>
      <c r="R5" s="1"/>
      <c r="S5" s="1"/>
    </row>
    <row r="6" spans="1:19" s="3" customFormat="1" ht="27.75" customHeight="1">
      <c r="A6" s="1"/>
      <c r="B6" s="9" t="s">
        <v>4</v>
      </c>
      <c r="C6" s="144"/>
      <c r="D6" s="144"/>
      <c r="E6" s="144"/>
      <c r="F6" s="144"/>
      <c r="G6" s="144"/>
      <c r="H6" s="9" t="s">
        <v>4</v>
      </c>
      <c r="I6" s="144"/>
      <c r="J6" s="144"/>
      <c r="K6" s="1"/>
      <c r="L6" s="1"/>
      <c r="M6" s="1"/>
      <c r="N6" s="1"/>
      <c r="O6" s="1"/>
      <c r="P6" s="1"/>
      <c r="Q6" s="1"/>
      <c r="R6" s="1"/>
      <c r="S6" s="1"/>
    </row>
    <row r="7" spans="1:19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3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6.25" customHeight="1">
      <c r="A9" s="143" t="s">
        <v>5</v>
      </c>
      <c r="B9" s="143"/>
      <c r="C9" s="143"/>
      <c r="D9" s="143"/>
      <c r="E9" s="143"/>
      <c r="F9" s="143"/>
      <c r="G9" s="143"/>
      <c r="I9" s="1"/>
      <c r="J9" s="1"/>
      <c r="K9" s="1"/>
      <c r="L9" s="1"/>
      <c r="M9" s="1"/>
      <c r="N9" s="1"/>
      <c r="P9" s="1"/>
      <c r="Q9" s="1"/>
      <c r="R9" s="1"/>
      <c r="S9" s="1"/>
    </row>
    <row r="10" spans="1:19" s="3" customFormat="1" ht="38.25">
      <c r="A10" s="18" t="s">
        <v>6</v>
      </c>
      <c r="B10" s="1"/>
      <c r="C10" s="19" t="s">
        <v>7</v>
      </c>
      <c r="D10" s="20" t="s">
        <v>8</v>
      </c>
      <c r="E10" s="94" t="s">
        <v>166</v>
      </c>
      <c r="F10" s="21" t="s">
        <v>9</v>
      </c>
      <c r="G10" s="19" t="s">
        <v>73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0" s="3" customFormat="1" ht="24" customHeight="1">
      <c r="A11" s="52">
        <v>1</v>
      </c>
      <c r="B11" s="23"/>
      <c r="C11" s="24"/>
      <c r="D11" s="54">
        <f aca="true" t="shared" si="0" ref="D11:D20">IF(B11="","",IF(C11="-",VLOOKUP(B11,matrice_diff,2,FALSE),IF(C11="O",VLOOKUP(B11,matrice_diff,3,FALSE),IF(C11="&lt;",VLOOKUP(B11,matrice_diff,4,FALSE),IF(C11="/",VLOOKUP(B11,matrice_diff,5,FALSE),VLOOKUP(B11,matrice_diff,2,FALSE))))))</f>
      </c>
      <c r="E11" s="93">
        <f>IF(B11="","",D11)</f>
      </c>
      <c r="F11" s="26">
        <f aca="true" t="shared" si="1" ref="F11:F20">IF(AND(T11&gt;1,NOT(ISBLANK(B11))),"REPETITION","")</f>
      </c>
      <c r="G11" s="55"/>
      <c r="H11" s="28"/>
      <c r="I11" s="1"/>
      <c r="J11" s="1"/>
      <c r="K11" s="1"/>
      <c r="L11" s="1"/>
      <c r="M11" s="1"/>
      <c r="N11" s="1"/>
      <c r="O11" s="27" t="s">
        <v>10</v>
      </c>
      <c r="P11" s="28">
        <f aca="true" t="shared" si="2" ref="P11:P20">IF(J11="","",CONCATENATE(VLOOKUP(J11,numerique,6,FALSE)," ",K11))</f>
      </c>
      <c r="Q11" s="1">
        <f aca="true" t="shared" si="3" ref="Q11:Q20">CONCATENATE(J11,K11)</f>
      </c>
      <c r="R11" s="1">
        <f aca="true" t="shared" si="4" ref="R11:R20">COUNTIF($Q$11:$Q$20,Q11)</f>
        <v>10</v>
      </c>
      <c r="S11" s="1">
        <f aca="true" t="shared" si="5" ref="S11:S20">CONCATENATE(B11,C11)</f>
      </c>
      <c r="T11" s="1">
        <f aca="true" t="shared" si="6" ref="T11:T20">COUNTIF($S$11:$S$20,S11)</f>
        <v>10</v>
      </c>
    </row>
    <row r="12" spans="1:20" s="3" customFormat="1" ht="24" customHeight="1">
      <c r="A12" s="52">
        <v>2</v>
      </c>
      <c r="B12" s="23"/>
      <c r="C12" s="24"/>
      <c r="D12" s="54">
        <f t="shared" si="0"/>
      </c>
      <c r="E12" s="93">
        <f aca="true" t="shared" si="7" ref="E12:E20">(IF(B12="","",D12+E11))</f>
      </c>
      <c r="F12" s="26">
        <f t="shared" si="1"/>
      </c>
      <c r="G12" s="55" t="s">
        <v>10</v>
      </c>
      <c r="H12" s="28"/>
      <c r="I12" s="1"/>
      <c r="J12" s="1"/>
      <c r="K12" s="1"/>
      <c r="L12" s="1"/>
      <c r="M12" s="1"/>
      <c r="N12" s="1"/>
      <c r="O12" s="27" t="s">
        <v>10</v>
      </c>
      <c r="P12" s="28">
        <f t="shared" si="2"/>
      </c>
      <c r="Q12" s="1">
        <f t="shared" si="3"/>
      </c>
      <c r="R12" s="1">
        <f t="shared" si="4"/>
        <v>10</v>
      </c>
      <c r="S12" s="1">
        <f t="shared" si="5"/>
      </c>
      <c r="T12" s="1">
        <f t="shared" si="6"/>
        <v>10</v>
      </c>
    </row>
    <row r="13" spans="1:20" s="3" customFormat="1" ht="24" customHeight="1">
      <c r="A13" s="52">
        <v>3</v>
      </c>
      <c r="B13" s="23"/>
      <c r="C13" s="24"/>
      <c r="D13" s="54">
        <f t="shared" si="0"/>
      </c>
      <c r="E13" s="93">
        <f t="shared" si="7"/>
      </c>
      <c r="F13" s="26">
        <f t="shared" si="1"/>
      </c>
      <c r="G13" s="55" t="s">
        <v>10</v>
      </c>
      <c r="H13" s="28"/>
      <c r="I13" s="1"/>
      <c r="J13" s="1"/>
      <c r="K13" s="1"/>
      <c r="L13" s="1"/>
      <c r="M13" s="1"/>
      <c r="N13" s="1"/>
      <c r="O13" s="27" t="s">
        <v>10</v>
      </c>
      <c r="P13" s="28">
        <f t="shared" si="2"/>
      </c>
      <c r="Q13" s="1">
        <f t="shared" si="3"/>
      </c>
      <c r="R13" s="1">
        <f t="shared" si="4"/>
        <v>10</v>
      </c>
      <c r="S13" s="1">
        <f t="shared" si="5"/>
      </c>
      <c r="T13" s="1">
        <f t="shared" si="6"/>
        <v>10</v>
      </c>
    </row>
    <row r="14" spans="1:20" s="3" customFormat="1" ht="24" customHeight="1">
      <c r="A14" s="52">
        <v>4</v>
      </c>
      <c r="B14" s="23"/>
      <c r="C14" s="24"/>
      <c r="D14" s="54">
        <f t="shared" si="0"/>
      </c>
      <c r="E14" s="93">
        <f t="shared" si="7"/>
      </c>
      <c r="F14" s="26">
        <f t="shared" si="1"/>
      </c>
      <c r="G14" s="55" t="s">
        <v>10</v>
      </c>
      <c r="H14" s="28"/>
      <c r="I14" s="1"/>
      <c r="J14" s="1"/>
      <c r="K14" s="1"/>
      <c r="L14" s="1"/>
      <c r="M14" s="1"/>
      <c r="N14" s="1"/>
      <c r="O14" s="27" t="s">
        <v>10</v>
      </c>
      <c r="P14" s="28">
        <f t="shared" si="2"/>
      </c>
      <c r="Q14" s="1">
        <f t="shared" si="3"/>
      </c>
      <c r="R14" s="1">
        <f t="shared" si="4"/>
        <v>10</v>
      </c>
      <c r="S14" s="1">
        <f t="shared" si="5"/>
      </c>
      <c r="T14" s="1">
        <f t="shared" si="6"/>
        <v>10</v>
      </c>
    </row>
    <row r="15" spans="1:20" s="3" customFormat="1" ht="24" customHeight="1">
      <c r="A15" s="52">
        <v>5</v>
      </c>
      <c r="B15" s="23"/>
      <c r="C15" s="24"/>
      <c r="D15" s="54">
        <f t="shared" si="0"/>
      </c>
      <c r="E15" s="93">
        <f t="shared" si="7"/>
      </c>
      <c r="F15" s="26">
        <f t="shared" si="1"/>
      </c>
      <c r="G15" s="55" t="s">
        <v>10</v>
      </c>
      <c r="H15" s="28"/>
      <c r="I15" s="1"/>
      <c r="J15" s="1"/>
      <c r="K15" s="1"/>
      <c r="L15" s="1"/>
      <c r="M15" s="1"/>
      <c r="N15" s="1"/>
      <c r="O15" s="27" t="s">
        <v>10</v>
      </c>
      <c r="P15" s="28">
        <f t="shared" si="2"/>
      </c>
      <c r="Q15" s="1">
        <f t="shared" si="3"/>
      </c>
      <c r="R15" s="1">
        <f t="shared" si="4"/>
        <v>10</v>
      </c>
      <c r="S15" s="1">
        <f t="shared" si="5"/>
      </c>
      <c r="T15" s="1">
        <f t="shared" si="6"/>
        <v>10</v>
      </c>
    </row>
    <row r="16" spans="1:20" s="3" customFormat="1" ht="24" customHeight="1">
      <c r="A16" s="52">
        <v>6</v>
      </c>
      <c r="B16" s="23"/>
      <c r="C16" s="24"/>
      <c r="D16" s="54">
        <f t="shared" si="0"/>
      </c>
      <c r="E16" s="93">
        <f t="shared" si="7"/>
      </c>
      <c r="F16" s="26">
        <f t="shared" si="1"/>
      </c>
      <c r="G16" s="55" t="s">
        <v>10</v>
      </c>
      <c r="H16" s="28"/>
      <c r="I16" s="1"/>
      <c r="J16" s="1"/>
      <c r="K16" s="1"/>
      <c r="L16" s="1"/>
      <c r="M16" s="1"/>
      <c r="N16" s="1"/>
      <c r="O16" s="27" t="s">
        <v>10</v>
      </c>
      <c r="P16" s="28">
        <f t="shared" si="2"/>
      </c>
      <c r="Q16" s="1">
        <f t="shared" si="3"/>
      </c>
      <c r="R16" s="1">
        <f t="shared" si="4"/>
        <v>10</v>
      </c>
      <c r="S16" s="1">
        <f t="shared" si="5"/>
      </c>
      <c r="T16" s="1">
        <f t="shared" si="6"/>
        <v>10</v>
      </c>
    </row>
    <row r="17" spans="1:20" s="3" customFormat="1" ht="24" customHeight="1">
      <c r="A17" s="52">
        <v>7</v>
      </c>
      <c r="B17" s="23"/>
      <c r="C17" s="24"/>
      <c r="D17" s="54">
        <f t="shared" si="0"/>
      </c>
      <c r="E17" s="93">
        <f t="shared" si="7"/>
      </c>
      <c r="F17" s="26">
        <f t="shared" si="1"/>
      </c>
      <c r="G17" s="55" t="s">
        <v>10</v>
      </c>
      <c r="H17" s="28"/>
      <c r="I17" s="1"/>
      <c r="J17" s="1"/>
      <c r="K17" s="1"/>
      <c r="L17" s="1"/>
      <c r="M17" s="1"/>
      <c r="N17" s="1"/>
      <c r="O17" s="27" t="s">
        <v>10</v>
      </c>
      <c r="P17" s="28">
        <f t="shared" si="2"/>
      </c>
      <c r="Q17" s="1">
        <f t="shared" si="3"/>
      </c>
      <c r="R17" s="1">
        <f t="shared" si="4"/>
        <v>10</v>
      </c>
      <c r="S17" s="1">
        <f t="shared" si="5"/>
      </c>
      <c r="T17" s="1">
        <f t="shared" si="6"/>
        <v>10</v>
      </c>
    </row>
    <row r="18" spans="1:20" s="3" customFormat="1" ht="24" customHeight="1">
      <c r="A18" s="52">
        <v>8</v>
      </c>
      <c r="B18" s="23"/>
      <c r="C18" s="24"/>
      <c r="D18" s="54">
        <f t="shared" si="0"/>
      </c>
      <c r="E18" s="93">
        <f t="shared" si="7"/>
      </c>
      <c r="F18" s="26">
        <f t="shared" si="1"/>
      </c>
      <c r="G18" s="55" t="s">
        <v>10</v>
      </c>
      <c r="H18" s="28"/>
      <c r="I18" s="1"/>
      <c r="J18" s="1"/>
      <c r="K18" s="1"/>
      <c r="L18" s="1"/>
      <c r="M18" s="1"/>
      <c r="N18" s="1"/>
      <c r="O18" s="27" t="s">
        <v>10</v>
      </c>
      <c r="P18" s="28">
        <f t="shared" si="2"/>
      </c>
      <c r="Q18" s="1">
        <f t="shared" si="3"/>
      </c>
      <c r="R18" s="1">
        <f t="shared" si="4"/>
        <v>10</v>
      </c>
      <c r="S18" s="1">
        <f t="shared" si="5"/>
      </c>
      <c r="T18" s="1">
        <f t="shared" si="6"/>
        <v>10</v>
      </c>
    </row>
    <row r="19" spans="1:20" s="3" customFormat="1" ht="24" customHeight="1">
      <c r="A19" s="52">
        <v>9</v>
      </c>
      <c r="B19" s="23"/>
      <c r="C19" s="24"/>
      <c r="D19" s="54">
        <f t="shared" si="0"/>
      </c>
      <c r="E19" s="93">
        <f t="shared" si="7"/>
      </c>
      <c r="F19" s="26">
        <f t="shared" si="1"/>
      </c>
      <c r="G19" s="55" t="s">
        <v>10</v>
      </c>
      <c r="H19" s="28"/>
      <c r="I19" s="1"/>
      <c r="J19" s="1"/>
      <c r="K19" s="1"/>
      <c r="L19" s="1"/>
      <c r="M19" s="1"/>
      <c r="N19" s="1"/>
      <c r="O19" s="27" t="s">
        <v>10</v>
      </c>
      <c r="P19" s="28">
        <f t="shared" si="2"/>
      </c>
      <c r="Q19" s="1">
        <f t="shared" si="3"/>
      </c>
      <c r="R19" s="1">
        <f t="shared" si="4"/>
        <v>10</v>
      </c>
      <c r="S19" s="1">
        <f t="shared" si="5"/>
      </c>
      <c r="T19" s="1">
        <f t="shared" si="6"/>
        <v>10</v>
      </c>
    </row>
    <row r="20" spans="1:20" s="3" customFormat="1" ht="24" customHeight="1" thickBot="1">
      <c r="A20" s="52">
        <v>10</v>
      </c>
      <c r="B20" s="23"/>
      <c r="C20" s="24"/>
      <c r="D20" s="54">
        <f t="shared" si="0"/>
      </c>
      <c r="E20" s="93">
        <f t="shared" si="7"/>
      </c>
      <c r="F20" s="26">
        <f t="shared" si="1"/>
      </c>
      <c r="G20" s="55" t="s">
        <v>10</v>
      </c>
      <c r="H20" s="28"/>
      <c r="I20" s="1"/>
      <c r="J20" s="1"/>
      <c r="K20" s="1"/>
      <c r="L20" s="1"/>
      <c r="M20" s="1"/>
      <c r="N20" s="1"/>
      <c r="O20" s="27" t="s">
        <v>10</v>
      </c>
      <c r="P20" s="28">
        <f t="shared" si="2"/>
      </c>
      <c r="Q20" s="1">
        <f t="shared" si="3"/>
      </c>
      <c r="R20" s="1">
        <f t="shared" si="4"/>
        <v>10</v>
      </c>
      <c r="S20" s="1">
        <f t="shared" si="5"/>
      </c>
      <c r="T20" s="1">
        <f t="shared" si="6"/>
        <v>10</v>
      </c>
    </row>
    <row r="21" spans="1:19" s="29" customFormat="1" ht="37.5" customHeight="1" thickBot="1">
      <c r="A21" s="33"/>
      <c r="B21" s="33"/>
      <c r="C21" s="61" t="s">
        <v>11</v>
      </c>
      <c r="D21" s="31">
        <f>IF(SUM(D11:D20)=0,"",SUM(D11:D20))</f>
      </c>
      <c r="E21" s="1"/>
      <c r="F21" s="62"/>
      <c r="G21" s="57" t="s">
        <v>74</v>
      </c>
      <c r="H21" s="56"/>
      <c r="I21" s="1"/>
      <c r="J21" s="1"/>
      <c r="K21" s="1"/>
      <c r="L21" s="1"/>
      <c r="M21" s="1"/>
      <c r="N21" s="1"/>
      <c r="O21" s="3"/>
      <c r="P21" s="1"/>
      <c r="Q21" s="1"/>
      <c r="R21" s="33"/>
      <c r="S21" s="33"/>
    </row>
    <row r="22" s="1" customFormat="1" ht="12.75"/>
    <row r="23" s="1" customFormat="1" ht="12.75">
      <c r="N23" s="39"/>
    </row>
    <row r="24" s="1" customFormat="1" ht="12.75"/>
    <row r="25" s="1" customFormat="1" ht="12.75"/>
    <row r="26" s="1" customFormat="1" ht="12.75"/>
    <row r="27" s="1" customFormat="1" ht="12.75"/>
    <row r="28" s="3" customFormat="1" ht="12.75" customHeight="1"/>
    <row r="29" s="3" customFormat="1" ht="12.75" customHeight="1"/>
    <row r="30" s="3" customFormat="1" ht="12.75" customHeight="1"/>
    <row r="31" s="3" customFormat="1" ht="12.75" customHeight="1"/>
    <row r="32" s="3" customFormat="1" ht="12.75" customHeight="1"/>
    <row r="33" s="3" customFormat="1" ht="12.75" customHeight="1"/>
    <row r="34" s="3" customFormat="1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 password="CD0A" sheet="1" insertColumns="0" insertRows="0" insertHyperlinks="0" deleteColumns="0" deleteRows="0" selectLockedCells="1" sort="0" autoFilter="0" pivotTables="0"/>
  <mergeCells count="11">
    <mergeCell ref="C3:F3"/>
    <mergeCell ref="I5:J5"/>
    <mergeCell ref="I6:J6"/>
    <mergeCell ref="C6:G6"/>
    <mergeCell ref="B1:B2"/>
    <mergeCell ref="A9:G9"/>
    <mergeCell ref="C1:J1"/>
    <mergeCell ref="C2:J2"/>
    <mergeCell ref="C4:G4"/>
    <mergeCell ref="C5:G5"/>
    <mergeCell ref="I4:J4"/>
  </mergeCells>
  <dataValidations count="5">
    <dataValidation type="list" allowBlank="1" showInputMessage="1" showErrorMessage="1" sqref="B11:B20">
      <formula1>figure</formula1>
    </dataValidation>
    <dataValidation type="list" allowBlank="1" showInputMessage="1" showErrorMessage="1" sqref="C11:C20">
      <formula1>position</formula1>
    </dataValidation>
    <dataValidation type="list" allowBlank="1" showInputMessage="1" showErrorMessage="1" sqref="G11:G20 O11:O20">
      <formula1>"*"</formula1>
    </dataValidation>
    <dataValidation type="list" allowBlank="1" showInputMessage="1" showErrorMessage="1" sqref="A9:G9">
      <formula1>"LIBRE ( L )"</formula1>
    </dataValidation>
    <dataValidation allowBlank="1" showErrorMessage="1" prompt="Avenir [3,0 :  [&#10;Espoir  [4,8 :  [" sqref="D21"/>
  </dataValidations>
  <printOptions horizontalCentered="1" verticalCentered="1"/>
  <pageMargins left="0.5118110236220472" right="0.5511811023622047" top="0.11811023622047245" bottom="0.1968503937007874" header="0.31496062992125984" footer="0.15748031496062992"/>
  <pageSetup fitToHeight="1" fitToWidth="1" horizontalDpi="360" verticalDpi="360" orientation="landscape" paperSize="9" scale="84" r:id="rId2"/>
  <headerFooter alignWithMargins="0">
    <oddFooter>&amp;R&amp;"Arial,Italique"&amp;9@Tous droits réservés E.NGUYEN-BA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23"/>
  <sheetViews>
    <sheetView zoomScale="90" zoomScaleNormal="90" zoomScalePageLayoutView="0" workbookViewId="0" topLeftCell="A1">
      <selection activeCell="N21" sqref="N21"/>
    </sheetView>
  </sheetViews>
  <sheetFormatPr defaultColWidth="11.421875" defaultRowHeight="12.75"/>
  <cols>
    <col min="1" max="1" width="5.28125" style="2" customWidth="1"/>
    <col min="2" max="2" width="30.8515625" style="2" bestFit="1" customWidth="1"/>
    <col min="3" max="3" width="5.7109375" style="2" customWidth="1"/>
    <col min="4" max="4" width="11.7109375" style="2" customWidth="1"/>
    <col min="5" max="5" width="5.57421875" style="2" hidden="1" customWidth="1"/>
    <col min="6" max="6" width="11.140625" style="2" customWidth="1"/>
    <col min="7" max="7" width="3.7109375" style="2" customWidth="1"/>
    <col min="8" max="8" width="11.421875" style="2" customWidth="1"/>
    <col min="9" max="9" width="5.28125" style="2" customWidth="1"/>
    <col min="10" max="10" width="30.8515625" style="2" bestFit="1" customWidth="1"/>
    <col min="11" max="11" width="6.00390625" style="2" customWidth="1"/>
    <col min="12" max="12" width="11.421875" style="2" customWidth="1"/>
    <col min="13" max="13" width="5.57421875" style="2" customWidth="1"/>
    <col min="14" max="14" width="11.421875" style="2" customWidth="1"/>
    <col min="15" max="15" width="3.7109375" style="2" hidden="1" customWidth="1"/>
    <col min="16" max="16" width="15.57421875" style="2" customWidth="1"/>
    <col min="17" max="20" width="11.421875" style="2" hidden="1" customWidth="1"/>
    <col min="21" max="16384" width="11.421875" style="2" customWidth="1"/>
  </cols>
  <sheetData>
    <row r="1" spans="1:19" ht="54.75" customHeight="1">
      <c r="A1" s="1"/>
      <c r="B1" s="142" t="s">
        <v>0</v>
      </c>
      <c r="C1" s="174" t="s">
        <v>77</v>
      </c>
      <c r="D1" s="174"/>
      <c r="E1" s="174"/>
      <c r="F1" s="174"/>
      <c r="G1" s="174"/>
      <c r="H1" s="174"/>
      <c r="I1" s="174"/>
      <c r="J1" s="174"/>
      <c r="K1" s="1"/>
      <c r="L1" s="1"/>
      <c r="M1" s="1"/>
      <c r="N1" s="1"/>
      <c r="O1" s="1"/>
      <c r="P1" s="1"/>
      <c r="Q1" s="1"/>
      <c r="R1" s="1"/>
      <c r="S1" s="1"/>
    </row>
    <row r="2" spans="1:19" s="3" customFormat="1" ht="31.5">
      <c r="A2" s="1"/>
      <c r="B2" s="142"/>
      <c r="C2" s="158" t="s">
        <v>177</v>
      </c>
      <c r="D2" s="159"/>
      <c r="E2" s="159"/>
      <c r="F2" s="159"/>
      <c r="G2" s="159"/>
      <c r="H2" s="159"/>
      <c r="I2" s="159"/>
      <c r="J2" s="160"/>
      <c r="K2" s="1"/>
      <c r="L2" s="1"/>
      <c r="M2" s="1"/>
      <c r="N2" s="1"/>
      <c r="O2" s="1"/>
      <c r="P2" s="1"/>
      <c r="Q2" s="1"/>
      <c r="R2" s="1"/>
      <c r="S2" s="1"/>
    </row>
    <row r="3" spans="1:19" s="3" customFormat="1" ht="47.25" customHeight="1">
      <c r="A3" s="1"/>
      <c r="B3" s="66"/>
      <c r="C3" s="171" t="s">
        <v>188</v>
      </c>
      <c r="D3" s="171"/>
      <c r="E3" s="171"/>
      <c r="F3" s="171"/>
      <c r="G3" s="67"/>
      <c r="H3" s="66" t="s">
        <v>84</v>
      </c>
      <c r="I3" s="172"/>
      <c r="J3" s="172"/>
      <c r="K3" s="8"/>
      <c r="L3" s="1"/>
      <c r="M3" s="1"/>
      <c r="O3" s="1"/>
      <c r="P3" s="1"/>
      <c r="Q3" s="1"/>
      <c r="R3" s="1"/>
      <c r="S3" s="1"/>
    </row>
    <row r="4" spans="1:19" s="3" customFormat="1" ht="28.5" customHeight="1">
      <c r="A4" s="1"/>
      <c r="B4" s="9" t="s">
        <v>2</v>
      </c>
      <c r="C4" s="144"/>
      <c r="D4" s="144"/>
      <c r="E4" s="144"/>
      <c r="F4" s="144"/>
      <c r="G4" s="144"/>
      <c r="H4" s="9" t="s">
        <v>2</v>
      </c>
      <c r="I4" s="144"/>
      <c r="J4" s="144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27">
      <c r="A5" s="1"/>
      <c r="B5" s="9" t="s">
        <v>3</v>
      </c>
      <c r="C5" s="144"/>
      <c r="D5" s="144"/>
      <c r="E5" s="144"/>
      <c r="F5" s="144"/>
      <c r="G5" s="144"/>
      <c r="H5" s="9" t="s">
        <v>3</v>
      </c>
      <c r="I5" s="144"/>
      <c r="J5" s="144"/>
      <c r="K5" s="1"/>
      <c r="L5" s="11"/>
      <c r="M5" s="11"/>
      <c r="N5" s="1"/>
      <c r="O5" s="1"/>
      <c r="P5" s="1"/>
      <c r="Q5" s="1"/>
      <c r="R5" s="1"/>
      <c r="S5" s="1"/>
    </row>
    <row r="6" spans="1:19" s="3" customFormat="1" ht="27.75" customHeight="1">
      <c r="A6" s="1"/>
      <c r="B6" s="9" t="s">
        <v>4</v>
      </c>
      <c r="C6" s="144"/>
      <c r="D6" s="144"/>
      <c r="E6" s="144"/>
      <c r="F6" s="144"/>
      <c r="G6" s="144"/>
      <c r="H6" s="9" t="s">
        <v>4</v>
      </c>
      <c r="I6" s="144"/>
      <c r="J6" s="144"/>
      <c r="K6" s="1"/>
      <c r="L6" s="11"/>
      <c r="M6" s="11"/>
      <c r="N6" s="1"/>
      <c r="O6" s="1"/>
      <c r="P6" s="1"/>
      <c r="Q6" s="1"/>
      <c r="R6" s="1"/>
      <c r="S6" s="1"/>
    </row>
    <row r="7" spans="1:19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3" customFormat="1" ht="12.75">
      <c r="A8" s="122"/>
      <c r="B8" s="122"/>
      <c r="C8" s="122"/>
      <c r="D8" s="122"/>
      <c r="E8" s="122"/>
      <c r="F8" s="122"/>
      <c r="G8" s="1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6.25" customHeight="1">
      <c r="A9" s="173" t="s">
        <v>80</v>
      </c>
      <c r="B9" s="173"/>
      <c r="C9" s="173"/>
      <c r="D9" s="173"/>
      <c r="E9" s="173"/>
      <c r="F9" s="173"/>
      <c r="G9" s="173"/>
      <c r="I9" s="143" t="s">
        <v>81</v>
      </c>
      <c r="J9" s="143"/>
      <c r="K9" s="143"/>
      <c r="L9" s="143"/>
      <c r="M9" s="143"/>
      <c r="N9" s="143"/>
      <c r="P9" s="1"/>
      <c r="Q9" s="1"/>
      <c r="R9" s="1"/>
      <c r="S9" s="1"/>
    </row>
    <row r="10" spans="1:19" s="3" customFormat="1" ht="38.25">
      <c r="A10" s="123" t="s">
        <v>6</v>
      </c>
      <c r="B10" s="122"/>
      <c r="C10" s="124" t="s">
        <v>7</v>
      </c>
      <c r="D10" s="125" t="s">
        <v>8</v>
      </c>
      <c r="E10" s="126" t="s">
        <v>166</v>
      </c>
      <c r="F10" s="127" t="s">
        <v>9</v>
      </c>
      <c r="G10" s="124" t="s">
        <v>73</v>
      </c>
      <c r="H10" s="1"/>
      <c r="I10" s="18" t="s">
        <v>6</v>
      </c>
      <c r="J10" s="1"/>
      <c r="K10" s="19" t="s">
        <v>7</v>
      </c>
      <c r="L10" s="20" t="s">
        <v>8</v>
      </c>
      <c r="M10" s="94" t="s">
        <v>166</v>
      </c>
      <c r="N10" s="21" t="s">
        <v>9</v>
      </c>
      <c r="O10" s="1"/>
      <c r="P10" s="1"/>
      <c r="Q10" s="1"/>
      <c r="R10" s="1"/>
      <c r="S10" s="1"/>
    </row>
    <row r="11" spans="1:20" s="3" customFormat="1" ht="24" customHeight="1">
      <c r="A11" s="128">
        <v>1</v>
      </c>
      <c r="B11" s="134"/>
      <c r="C11" s="135"/>
      <c r="D11" s="129">
        <f aca="true" t="shared" si="0" ref="D11:D20">IF(B11="","",IF(C11="-",VLOOKUP(B11,matrice_diff,2,FALSE),IF(C11="O",VLOOKUP(B11,matrice_diff,3,FALSE),IF(C11="&lt;",VLOOKUP(B11,matrice_diff,4,FALSE),IF(C11="/",VLOOKUP(B11,matrice_diff,5,FALSE),VLOOKUP(B11,matrice_diff,2,FALSE))))))</f>
      </c>
      <c r="E11" s="130">
        <f>IF(B11="","",D11)</f>
      </c>
      <c r="F11" s="131">
        <f aca="true" t="shared" si="1" ref="F11:F20">IF(AND(T11&gt;1,NOT(ISBLANK(B11))),"REPETITION","")</f>
      </c>
      <c r="G11" s="136"/>
      <c r="H11" s="28">
        <f aca="true" t="shared" si="2" ref="H11:H20">IF(B11="","",CONCATENATE(VLOOKUP(B11,numerique,6,FALSE)," ",C11))</f>
      </c>
      <c r="I11" s="52">
        <v>1</v>
      </c>
      <c r="J11" s="23"/>
      <c r="K11" s="53"/>
      <c r="L11" s="25">
        <f aca="true" t="shared" si="3" ref="L11:L20">IF(J11="","",IF(K11="-",VLOOKUP(J11,matrice_diff,2,FALSE),IF(K11="O",VLOOKUP(J11,matrice_diff,3,FALSE),IF(K11="&lt;",VLOOKUP(J11,matrice_diff,4,FALSE),IF(K11="/",VLOOKUP(J11,matrice_diff,5,FALSE),VLOOKUP(J11,matrice_diff,2,FALSE))))))</f>
      </c>
      <c r="M11" s="93">
        <f>IF(J11="","",L11)</f>
      </c>
      <c r="N11" s="26">
        <f aca="true" t="shared" si="4" ref="N11:N20">IF(AND(R11&gt;1,NOT(ISBLANK(J11))),"REPETITION","")</f>
      </c>
      <c r="O11" s="27" t="s">
        <v>10</v>
      </c>
      <c r="P11" s="28">
        <f aca="true" t="shared" si="5" ref="P11:P20">IF(J11="","",CONCATENATE(VLOOKUP(J11,numerique,6,FALSE)," ",K11))</f>
      </c>
      <c r="Q11" s="1">
        <f aca="true" t="shared" si="6" ref="Q11:Q20">CONCATENATE(J11,K11)</f>
      </c>
      <c r="R11" s="1">
        <f aca="true" t="shared" si="7" ref="R11:R20">COUNTIF($Q$11:$Q$20,Q11)</f>
        <v>10</v>
      </c>
      <c r="S11" s="1">
        <f aca="true" t="shared" si="8" ref="S11:S20">CONCATENATE(B11,C11)</f>
      </c>
      <c r="T11" s="1">
        <f aca="true" t="shared" si="9" ref="T11:T20">COUNTIF($S$11:$S$20,S11)</f>
        <v>10</v>
      </c>
    </row>
    <row r="12" spans="1:20" s="3" customFormat="1" ht="24" customHeight="1">
      <c r="A12" s="128">
        <v>2</v>
      </c>
      <c r="B12" s="134"/>
      <c r="C12" s="135"/>
      <c r="D12" s="129">
        <f t="shared" si="0"/>
      </c>
      <c r="E12" s="130">
        <f aca="true" t="shared" si="10" ref="E12:E20">(IF(B12="","",D12+E11))</f>
      </c>
      <c r="F12" s="131">
        <f t="shared" si="1"/>
      </c>
      <c r="G12" s="136"/>
      <c r="H12" s="28">
        <f t="shared" si="2"/>
      </c>
      <c r="I12" s="52">
        <v>2</v>
      </c>
      <c r="J12" s="23"/>
      <c r="K12" s="53"/>
      <c r="L12" s="25">
        <f t="shared" si="3"/>
      </c>
      <c r="M12" s="93">
        <f aca="true" t="shared" si="11" ref="M12:M20">(IF(J12="","",L12+M11))</f>
      </c>
      <c r="N12" s="26">
        <f t="shared" si="4"/>
      </c>
      <c r="O12" s="27" t="s">
        <v>10</v>
      </c>
      <c r="P12" s="28">
        <f t="shared" si="5"/>
      </c>
      <c r="Q12" s="1">
        <f t="shared" si="6"/>
      </c>
      <c r="R12" s="1">
        <f t="shared" si="7"/>
        <v>10</v>
      </c>
      <c r="S12" s="1">
        <f t="shared" si="8"/>
      </c>
      <c r="T12" s="1">
        <f t="shared" si="9"/>
        <v>10</v>
      </c>
    </row>
    <row r="13" spans="1:20" s="3" customFormat="1" ht="24" customHeight="1">
      <c r="A13" s="128">
        <v>3</v>
      </c>
      <c r="B13" s="134"/>
      <c r="C13" s="135"/>
      <c r="D13" s="129">
        <f t="shared" si="0"/>
      </c>
      <c r="E13" s="130">
        <f t="shared" si="10"/>
      </c>
      <c r="F13" s="131">
        <f t="shared" si="1"/>
      </c>
      <c r="G13" s="136"/>
      <c r="H13" s="28">
        <f t="shared" si="2"/>
      </c>
      <c r="I13" s="52">
        <v>3</v>
      </c>
      <c r="J13" s="23"/>
      <c r="K13" s="53"/>
      <c r="L13" s="25">
        <f t="shared" si="3"/>
      </c>
      <c r="M13" s="93">
        <f t="shared" si="11"/>
      </c>
      <c r="N13" s="26">
        <f t="shared" si="4"/>
      </c>
      <c r="O13" s="27" t="s">
        <v>10</v>
      </c>
      <c r="P13" s="28">
        <f t="shared" si="5"/>
      </c>
      <c r="Q13" s="1">
        <f t="shared" si="6"/>
      </c>
      <c r="R13" s="1">
        <f t="shared" si="7"/>
        <v>10</v>
      </c>
      <c r="S13" s="1">
        <f t="shared" si="8"/>
      </c>
      <c r="T13" s="1">
        <f t="shared" si="9"/>
        <v>10</v>
      </c>
    </row>
    <row r="14" spans="1:20" s="3" customFormat="1" ht="24" customHeight="1">
      <c r="A14" s="128">
        <v>4</v>
      </c>
      <c r="B14" s="134"/>
      <c r="C14" s="135"/>
      <c r="D14" s="129">
        <f t="shared" si="0"/>
      </c>
      <c r="E14" s="130">
        <f t="shared" si="10"/>
      </c>
      <c r="F14" s="131">
        <f t="shared" si="1"/>
      </c>
      <c r="G14" s="136"/>
      <c r="H14" s="28">
        <f t="shared" si="2"/>
      </c>
      <c r="I14" s="52">
        <v>4</v>
      </c>
      <c r="J14" s="23"/>
      <c r="K14" s="53"/>
      <c r="L14" s="25">
        <f t="shared" si="3"/>
      </c>
      <c r="M14" s="93">
        <f t="shared" si="11"/>
      </c>
      <c r="N14" s="26">
        <f t="shared" si="4"/>
      </c>
      <c r="O14" s="27" t="s">
        <v>10</v>
      </c>
      <c r="P14" s="28">
        <f t="shared" si="5"/>
      </c>
      <c r="Q14" s="1">
        <f t="shared" si="6"/>
      </c>
      <c r="R14" s="1">
        <f t="shared" si="7"/>
        <v>10</v>
      </c>
      <c r="S14" s="1">
        <f t="shared" si="8"/>
      </c>
      <c r="T14" s="1">
        <f t="shared" si="9"/>
        <v>10</v>
      </c>
    </row>
    <row r="15" spans="1:20" s="3" customFormat="1" ht="24" customHeight="1">
      <c r="A15" s="128">
        <v>5</v>
      </c>
      <c r="B15" s="134"/>
      <c r="C15" s="135"/>
      <c r="D15" s="129">
        <f t="shared" si="0"/>
      </c>
      <c r="E15" s="130">
        <f t="shared" si="10"/>
      </c>
      <c r="F15" s="131">
        <f t="shared" si="1"/>
      </c>
      <c r="G15" s="136"/>
      <c r="H15" s="28">
        <f t="shared" si="2"/>
      </c>
      <c r="I15" s="52">
        <v>5</v>
      </c>
      <c r="J15" s="23"/>
      <c r="K15" s="53"/>
      <c r="L15" s="25">
        <f t="shared" si="3"/>
      </c>
      <c r="M15" s="93">
        <f t="shared" si="11"/>
      </c>
      <c r="N15" s="26">
        <f t="shared" si="4"/>
      </c>
      <c r="O15" s="27" t="s">
        <v>10</v>
      </c>
      <c r="P15" s="28">
        <f t="shared" si="5"/>
      </c>
      <c r="Q15" s="1">
        <f t="shared" si="6"/>
      </c>
      <c r="R15" s="1">
        <f t="shared" si="7"/>
        <v>10</v>
      </c>
      <c r="S15" s="1">
        <f t="shared" si="8"/>
      </c>
      <c r="T15" s="1">
        <f t="shared" si="9"/>
        <v>10</v>
      </c>
    </row>
    <row r="16" spans="1:20" s="3" customFormat="1" ht="24" customHeight="1">
      <c r="A16" s="128">
        <v>6</v>
      </c>
      <c r="B16" s="134"/>
      <c r="C16" s="135"/>
      <c r="D16" s="129">
        <f t="shared" si="0"/>
      </c>
      <c r="E16" s="130">
        <f t="shared" si="10"/>
      </c>
      <c r="F16" s="131">
        <f t="shared" si="1"/>
      </c>
      <c r="G16" s="136"/>
      <c r="H16" s="28">
        <f t="shared" si="2"/>
      </c>
      <c r="I16" s="52">
        <v>6</v>
      </c>
      <c r="J16" s="23"/>
      <c r="K16" s="53"/>
      <c r="L16" s="25">
        <f t="shared" si="3"/>
      </c>
      <c r="M16" s="93">
        <f t="shared" si="11"/>
      </c>
      <c r="N16" s="26">
        <f t="shared" si="4"/>
      </c>
      <c r="O16" s="27" t="s">
        <v>10</v>
      </c>
      <c r="P16" s="28">
        <f t="shared" si="5"/>
      </c>
      <c r="Q16" s="1">
        <f t="shared" si="6"/>
      </c>
      <c r="R16" s="1">
        <f t="shared" si="7"/>
        <v>10</v>
      </c>
      <c r="S16" s="1">
        <f t="shared" si="8"/>
      </c>
      <c r="T16" s="1">
        <f t="shared" si="9"/>
        <v>10</v>
      </c>
    </row>
    <row r="17" spans="1:20" s="3" customFormat="1" ht="24" customHeight="1">
      <c r="A17" s="128">
        <v>7</v>
      </c>
      <c r="B17" s="134"/>
      <c r="C17" s="135"/>
      <c r="D17" s="129">
        <f t="shared" si="0"/>
      </c>
      <c r="E17" s="130">
        <f t="shared" si="10"/>
      </c>
      <c r="F17" s="131">
        <f t="shared" si="1"/>
      </c>
      <c r="G17" s="136"/>
      <c r="H17" s="28">
        <f t="shared" si="2"/>
      </c>
      <c r="I17" s="52">
        <v>7</v>
      </c>
      <c r="J17" s="23"/>
      <c r="K17" s="53"/>
      <c r="L17" s="25">
        <f t="shared" si="3"/>
      </c>
      <c r="M17" s="93">
        <f t="shared" si="11"/>
      </c>
      <c r="N17" s="26">
        <f t="shared" si="4"/>
      </c>
      <c r="O17" s="27" t="s">
        <v>10</v>
      </c>
      <c r="P17" s="28">
        <f t="shared" si="5"/>
      </c>
      <c r="Q17" s="1">
        <f t="shared" si="6"/>
      </c>
      <c r="R17" s="1">
        <f t="shared" si="7"/>
        <v>10</v>
      </c>
      <c r="S17" s="1">
        <f t="shared" si="8"/>
      </c>
      <c r="T17" s="1">
        <f t="shared" si="9"/>
        <v>10</v>
      </c>
    </row>
    <row r="18" spans="1:20" s="3" customFormat="1" ht="24" customHeight="1">
      <c r="A18" s="128">
        <v>8</v>
      </c>
      <c r="B18" s="134"/>
      <c r="C18" s="135"/>
      <c r="D18" s="129">
        <f t="shared" si="0"/>
      </c>
      <c r="E18" s="130">
        <f t="shared" si="10"/>
      </c>
      <c r="F18" s="131">
        <f t="shared" si="1"/>
      </c>
      <c r="G18" s="136"/>
      <c r="H18" s="28">
        <f t="shared" si="2"/>
      </c>
      <c r="I18" s="52">
        <v>8</v>
      </c>
      <c r="J18" s="23"/>
      <c r="K18" s="53"/>
      <c r="L18" s="25">
        <f t="shared" si="3"/>
      </c>
      <c r="M18" s="93">
        <f t="shared" si="11"/>
      </c>
      <c r="N18" s="26">
        <f t="shared" si="4"/>
      </c>
      <c r="O18" s="27" t="s">
        <v>10</v>
      </c>
      <c r="P18" s="28">
        <f t="shared" si="5"/>
      </c>
      <c r="Q18" s="1">
        <f t="shared" si="6"/>
      </c>
      <c r="R18" s="1">
        <f t="shared" si="7"/>
        <v>10</v>
      </c>
      <c r="S18" s="1">
        <f t="shared" si="8"/>
      </c>
      <c r="T18" s="1">
        <f t="shared" si="9"/>
        <v>10</v>
      </c>
    </row>
    <row r="19" spans="1:20" s="3" customFormat="1" ht="24" customHeight="1">
      <c r="A19" s="128">
        <v>9</v>
      </c>
      <c r="B19" s="134"/>
      <c r="C19" s="135"/>
      <c r="D19" s="129">
        <f t="shared" si="0"/>
      </c>
      <c r="E19" s="130">
        <f t="shared" si="10"/>
      </c>
      <c r="F19" s="131">
        <f t="shared" si="1"/>
      </c>
      <c r="G19" s="136"/>
      <c r="H19" s="28">
        <f t="shared" si="2"/>
      </c>
      <c r="I19" s="52">
        <v>9</v>
      </c>
      <c r="J19" s="23"/>
      <c r="K19" s="53"/>
      <c r="L19" s="25">
        <f t="shared" si="3"/>
      </c>
      <c r="M19" s="93">
        <f t="shared" si="11"/>
      </c>
      <c r="N19" s="26">
        <f t="shared" si="4"/>
      </c>
      <c r="O19" s="27" t="s">
        <v>10</v>
      </c>
      <c r="P19" s="28">
        <f t="shared" si="5"/>
      </c>
      <c r="Q19" s="1">
        <f t="shared" si="6"/>
      </c>
      <c r="R19" s="1">
        <f t="shared" si="7"/>
        <v>10</v>
      </c>
      <c r="S19" s="1">
        <f t="shared" si="8"/>
      </c>
      <c r="T19" s="1">
        <f t="shared" si="9"/>
        <v>10</v>
      </c>
    </row>
    <row r="20" spans="1:20" s="3" customFormat="1" ht="24" customHeight="1" thickBot="1">
      <c r="A20" s="128">
        <v>10</v>
      </c>
      <c r="B20" s="134"/>
      <c r="C20" s="135"/>
      <c r="D20" s="129">
        <f t="shared" si="0"/>
      </c>
      <c r="E20" s="130">
        <f t="shared" si="10"/>
      </c>
      <c r="F20" s="131">
        <f t="shared" si="1"/>
      </c>
      <c r="G20" s="136"/>
      <c r="H20" s="28">
        <f t="shared" si="2"/>
      </c>
      <c r="I20" s="52">
        <v>10</v>
      </c>
      <c r="J20" s="23"/>
      <c r="K20" s="53"/>
      <c r="L20" s="25">
        <f t="shared" si="3"/>
      </c>
      <c r="M20" s="93">
        <f t="shared" si="11"/>
      </c>
      <c r="N20" s="26">
        <f t="shared" si="4"/>
      </c>
      <c r="O20" s="27" t="s">
        <v>10</v>
      </c>
      <c r="P20" s="28">
        <f t="shared" si="5"/>
      </c>
      <c r="Q20" s="1">
        <f t="shared" si="6"/>
      </c>
      <c r="R20" s="1">
        <f t="shared" si="7"/>
        <v>10</v>
      </c>
      <c r="S20" s="1">
        <f t="shared" si="8"/>
      </c>
      <c r="T20" s="1">
        <f t="shared" si="9"/>
        <v>10</v>
      </c>
    </row>
    <row r="21" spans="1:19" s="29" customFormat="1" ht="37.5" customHeight="1" thickBot="1">
      <c r="A21" s="132"/>
      <c r="B21" s="132"/>
      <c r="C21" s="133"/>
      <c r="D21" s="133"/>
      <c r="E21" s="122"/>
      <c r="F21" s="133"/>
      <c r="G21" s="133" t="s">
        <v>74</v>
      </c>
      <c r="H21" s="56"/>
      <c r="I21" s="33"/>
      <c r="J21" s="33"/>
      <c r="K21" s="58" t="s">
        <v>11</v>
      </c>
      <c r="L21" s="31">
        <f>IF(SUM(L11:L20)=0,"",SUM(L11:L20))</f>
      </c>
      <c r="M21" s="1"/>
      <c r="N21" s="32"/>
      <c r="O21" s="3"/>
      <c r="P21" s="1"/>
      <c r="Q21" s="1"/>
      <c r="R21" s="33"/>
      <c r="S21" s="33"/>
    </row>
    <row r="22" s="1" customFormat="1" ht="12.75"/>
    <row r="23" s="1" customFormat="1" ht="12.75">
      <c r="N23" s="39"/>
    </row>
    <row r="24" s="1" customFormat="1" ht="12.75"/>
    <row r="25" s="1" customFormat="1" ht="12.75"/>
    <row r="26" s="1" customFormat="1" ht="12.75"/>
    <row r="27" s="1" customFormat="1" ht="12.75"/>
    <row r="28" s="3" customFormat="1" ht="12.75" customHeight="1"/>
    <row r="29" s="3" customFormat="1" ht="12.75" customHeight="1"/>
    <row r="30" s="3" customFormat="1" ht="12.75" customHeight="1"/>
    <row r="31" s="3" customFormat="1" ht="12.75" customHeight="1"/>
    <row r="32" s="3" customFormat="1" ht="12.75" customHeight="1"/>
    <row r="33" s="3" customFormat="1" ht="12.75" customHeight="1"/>
    <row r="34" s="3" customFormat="1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3.5" customHeight="1"/>
    <row r="47" ht="13.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 password="CD0A" sheet="1" insertColumns="0" insertRows="0" insertHyperlinks="0" deleteColumns="0" deleteRows="0" selectLockedCells="1" sort="0" autoFilter="0" pivotTables="0"/>
  <mergeCells count="13">
    <mergeCell ref="I4:J4"/>
    <mergeCell ref="I5:J5"/>
    <mergeCell ref="I6:J6"/>
    <mergeCell ref="C6:G6"/>
    <mergeCell ref="C3:F3"/>
    <mergeCell ref="I3:J3"/>
    <mergeCell ref="B1:B2"/>
    <mergeCell ref="A9:G9"/>
    <mergeCell ref="I9:N9"/>
    <mergeCell ref="C1:J1"/>
    <mergeCell ref="C2:J2"/>
    <mergeCell ref="C4:G4"/>
    <mergeCell ref="C5:G5"/>
  </mergeCells>
  <dataValidations count="8">
    <dataValidation type="list" allowBlank="1" showInputMessage="1" showErrorMessage="1" sqref="B11:B20 J11:J20">
      <formula1>figure</formula1>
    </dataValidation>
    <dataValidation type="list" allowBlank="1" showInputMessage="1" showErrorMessage="1" sqref="C11:C20 K11:K20">
      <formula1>position</formula1>
    </dataValidation>
    <dataValidation type="list" allowBlank="1" showInputMessage="1" showErrorMessage="1" sqref="O11:O20">
      <formula1>"*"</formula1>
    </dataValidation>
    <dataValidation type="list" allowBlank="1" showInputMessage="1" showErrorMessage="1" sqref="A9:G9">
      <formula1>"LIBRE  A EXIGENCE   ( L* )"</formula1>
    </dataValidation>
    <dataValidation type="list" allowBlank="1" showInputMessage="1" showErrorMessage="1" sqref="I9:N9">
      <formula1>"LIBRE    ( L )"</formula1>
    </dataValidation>
    <dataValidation type="list" allowBlank="1" showInputMessage="1" showErrorMessage="1" sqref="I3">
      <formula1>"FILLE,GARCON"</formula1>
    </dataValidation>
    <dataValidation allowBlank="1" showErrorMessage="1" prompt="Junior F [ 6,5  [&#10;Junior G [ 7,5  [" sqref="L21"/>
    <dataValidation type="list" allowBlank="1" showErrorMessage="1" prompt="4 éléments marqués d'un (*) " sqref="G11:G20">
      <formula1>"*"</formula1>
    </dataValidation>
  </dataValidations>
  <printOptions horizontalCentered="1" verticalCentered="1"/>
  <pageMargins left="0.5118110236220472" right="0.5511811023622047" top="0.31496062992125984" bottom="0.1968503937007874" header="0.31496062992125984" footer="0.15748031496062992"/>
  <pageSetup fitToHeight="1" fitToWidth="1" horizontalDpi="360" verticalDpi="360" orientation="landscape" paperSize="9" scale="83" r:id="rId2"/>
  <headerFooter alignWithMargins="0">
    <oddFooter>&amp;R&amp;"Arial,Italique"&amp;9@Tous droits réservés E.NGUYEN-BA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C89"/>
  <sheetViews>
    <sheetView zoomScale="90" zoomScaleNormal="90" zoomScalePageLayoutView="0" workbookViewId="0" topLeftCell="A1">
      <selection activeCell="J11" sqref="J11"/>
    </sheetView>
  </sheetViews>
  <sheetFormatPr defaultColWidth="11.421875" defaultRowHeight="12.75"/>
  <cols>
    <col min="1" max="1" width="5.28125" style="2" customWidth="1"/>
    <col min="2" max="2" width="30.8515625" style="2" bestFit="1" customWidth="1"/>
    <col min="3" max="3" width="5.7109375" style="2" customWidth="1"/>
    <col min="4" max="4" width="11.7109375" style="2" customWidth="1"/>
    <col min="5" max="5" width="5.8515625" style="2" hidden="1" customWidth="1"/>
    <col min="6" max="6" width="11.140625" style="2" customWidth="1"/>
    <col min="7" max="7" width="6.7109375" style="2" customWidth="1"/>
    <col min="8" max="8" width="11.421875" style="2" customWidth="1"/>
    <col min="9" max="9" width="5.28125" style="2" customWidth="1"/>
    <col min="10" max="10" width="30.8515625" style="2" bestFit="1" customWidth="1"/>
    <col min="11" max="11" width="6.00390625" style="2" customWidth="1"/>
    <col min="12" max="12" width="11.421875" style="2" customWidth="1"/>
    <col min="13" max="13" width="5.28125" style="2" customWidth="1"/>
    <col min="14" max="14" width="11.421875" style="2" customWidth="1"/>
    <col min="15" max="15" width="3.7109375" style="2" hidden="1" customWidth="1"/>
    <col min="16" max="16" width="8.00390625" style="2" customWidth="1"/>
    <col min="17" max="20" width="11.421875" style="2" hidden="1" customWidth="1"/>
    <col min="21" max="21" width="24.00390625" style="2" hidden="1" customWidth="1"/>
    <col min="22" max="22" width="9.140625" style="15" customWidth="1"/>
    <col min="23" max="25" width="12.28125" style="15" customWidth="1"/>
    <col min="26" max="26" width="6.57421875" style="16" customWidth="1"/>
    <col min="27" max="27" width="11.421875" style="2" customWidth="1"/>
    <col min="28" max="28" width="2.421875" style="2" customWidth="1"/>
    <col min="29" max="16384" width="11.421875" style="2" customWidth="1"/>
  </cols>
  <sheetData>
    <row r="1" spans="1:26" ht="47.25" customHeight="1">
      <c r="A1" s="1"/>
      <c r="B1" s="142" t="s">
        <v>0</v>
      </c>
      <c r="C1" s="169" t="s">
        <v>77</v>
      </c>
      <c r="D1" s="169"/>
      <c r="E1" s="169"/>
      <c r="F1" s="169"/>
      <c r="G1" s="169"/>
      <c r="H1" s="169"/>
      <c r="I1" s="169"/>
      <c r="J1" s="169"/>
      <c r="K1" s="1"/>
      <c r="L1" s="1"/>
      <c r="M1" s="1"/>
      <c r="N1" s="1"/>
      <c r="O1" s="1"/>
      <c r="P1" s="1"/>
      <c r="Q1" s="1"/>
      <c r="R1" s="1"/>
      <c r="S1" s="1"/>
      <c r="V1" s="2"/>
      <c r="W1" s="2"/>
      <c r="X1" s="2"/>
      <c r="Y1" s="2"/>
      <c r="Z1" s="2"/>
    </row>
    <row r="2" spans="1:19" s="3" customFormat="1" ht="31.5">
      <c r="A2" s="1"/>
      <c r="B2" s="142"/>
      <c r="C2" s="158" t="s">
        <v>177</v>
      </c>
      <c r="D2" s="159"/>
      <c r="E2" s="159"/>
      <c r="F2" s="159"/>
      <c r="G2" s="159"/>
      <c r="H2" s="159"/>
      <c r="I2" s="159"/>
      <c r="J2" s="160"/>
      <c r="K2" s="1"/>
      <c r="L2" s="1"/>
      <c r="M2" s="1"/>
      <c r="N2" s="1"/>
      <c r="O2" s="1"/>
      <c r="P2" s="1"/>
      <c r="Q2" s="1"/>
      <c r="R2" s="1"/>
      <c r="S2" s="1"/>
    </row>
    <row r="3" spans="1:19" s="3" customFormat="1" ht="47.25" customHeight="1">
      <c r="A3" s="1"/>
      <c r="B3" s="66"/>
      <c r="C3" s="176" t="s">
        <v>182</v>
      </c>
      <c r="D3" s="176"/>
      <c r="E3" s="176"/>
      <c r="F3" s="176"/>
      <c r="G3" s="67"/>
      <c r="H3" s="66" t="s">
        <v>84</v>
      </c>
      <c r="I3" s="172"/>
      <c r="J3" s="172"/>
      <c r="K3" s="8"/>
      <c r="L3" s="1"/>
      <c r="M3" s="1"/>
      <c r="O3" s="1"/>
      <c r="P3" s="1"/>
      <c r="Q3" s="1"/>
      <c r="R3" s="1"/>
      <c r="S3" s="1"/>
    </row>
    <row r="4" spans="1:19" s="3" customFormat="1" ht="28.5" customHeight="1">
      <c r="A4" s="1"/>
      <c r="B4" s="9" t="s">
        <v>2</v>
      </c>
      <c r="C4" s="144" t="s">
        <v>86</v>
      </c>
      <c r="D4" s="144"/>
      <c r="E4" s="144"/>
      <c r="F4" s="144"/>
      <c r="G4" s="144"/>
      <c r="H4" s="9" t="s">
        <v>2</v>
      </c>
      <c r="I4" s="144"/>
      <c r="J4" s="144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27">
      <c r="A5" s="1"/>
      <c r="B5" s="9" t="s">
        <v>3</v>
      </c>
      <c r="C5" s="144"/>
      <c r="D5" s="144"/>
      <c r="E5" s="144"/>
      <c r="F5" s="144"/>
      <c r="G5" s="144"/>
      <c r="H5" s="9" t="s">
        <v>3</v>
      </c>
      <c r="I5" s="144"/>
      <c r="J5" s="144"/>
      <c r="K5" s="1"/>
      <c r="L5" s="11"/>
      <c r="M5" s="11"/>
      <c r="N5" s="1"/>
      <c r="O5" s="1"/>
      <c r="P5" s="1"/>
      <c r="Q5" s="1"/>
      <c r="R5" s="1"/>
      <c r="S5" s="1"/>
    </row>
    <row r="6" spans="1:28" s="3" customFormat="1" ht="27.75" customHeight="1">
      <c r="A6" s="1"/>
      <c r="B6" s="9" t="s">
        <v>4</v>
      </c>
      <c r="C6" s="144"/>
      <c r="D6" s="144"/>
      <c r="E6" s="144"/>
      <c r="F6" s="144"/>
      <c r="G6" s="144"/>
      <c r="H6" s="9" t="s">
        <v>4</v>
      </c>
      <c r="I6" s="144"/>
      <c r="J6" s="144"/>
      <c r="K6" s="1"/>
      <c r="L6" s="11"/>
      <c r="M6" s="11"/>
      <c r="N6" s="1"/>
      <c r="O6" s="1"/>
      <c r="P6" s="1"/>
      <c r="Q6" s="1"/>
      <c r="R6" s="1"/>
      <c r="S6" s="1"/>
      <c r="V6" s="12"/>
      <c r="W6" s="12"/>
      <c r="X6" s="12"/>
      <c r="Y6" s="12"/>
      <c r="Z6" s="13"/>
      <c r="AB6" s="14"/>
    </row>
    <row r="7" spans="1:28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V7" s="12"/>
      <c r="W7" s="12"/>
      <c r="X7" s="12"/>
      <c r="Y7" s="12"/>
      <c r="Z7" s="13"/>
      <c r="AB7" s="14"/>
    </row>
    <row r="8" spans="1:28" s="3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V8" s="12"/>
      <c r="W8" s="12"/>
      <c r="X8" s="12"/>
      <c r="Y8" s="12"/>
      <c r="Z8" s="13"/>
      <c r="AB8" s="14"/>
    </row>
    <row r="9" spans="1:28" ht="26.25" customHeight="1">
      <c r="A9" s="173" t="s">
        <v>85</v>
      </c>
      <c r="B9" s="173"/>
      <c r="C9" s="173"/>
      <c r="D9" s="173"/>
      <c r="E9" s="173"/>
      <c r="F9" s="173"/>
      <c r="G9" s="173"/>
      <c r="I9" s="143" t="s">
        <v>191</v>
      </c>
      <c r="J9" s="143"/>
      <c r="K9" s="143"/>
      <c r="L9" s="143"/>
      <c r="M9" s="143"/>
      <c r="N9" s="143"/>
      <c r="P9" s="1"/>
      <c r="Q9" s="1"/>
      <c r="R9" s="1"/>
      <c r="S9" s="1"/>
      <c r="AB9" s="17"/>
    </row>
    <row r="10" spans="1:28" s="3" customFormat="1" ht="38.25">
      <c r="A10" s="123" t="s">
        <v>6</v>
      </c>
      <c r="B10" s="122"/>
      <c r="C10" s="124" t="s">
        <v>7</v>
      </c>
      <c r="D10" s="125" t="s">
        <v>8</v>
      </c>
      <c r="E10" s="126" t="s">
        <v>166</v>
      </c>
      <c r="F10" s="127" t="s">
        <v>9</v>
      </c>
      <c r="G10" s="124" t="s">
        <v>73</v>
      </c>
      <c r="H10" s="1"/>
      <c r="I10" s="18" t="s">
        <v>6</v>
      </c>
      <c r="J10" s="1"/>
      <c r="K10" s="19" t="s">
        <v>7</v>
      </c>
      <c r="L10" s="20" t="s">
        <v>8</v>
      </c>
      <c r="M10" s="94" t="s">
        <v>166</v>
      </c>
      <c r="N10" s="21" t="s">
        <v>9</v>
      </c>
      <c r="O10" s="1"/>
      <c r="P10" s="1"/>
      <c r="Q10" s="1"/>
      <c r="R10" s="1"/>
      <c r="S10" s="1"/>
      <c r="V10" s="12"/>
      <c r="W10" s="12"/>
      <c r="X10" s="12"/>
      <c r="Y10" s="12"/>
      <c r="Z10" s="13"/>
      <c r="AB10" s="14"/>
    </row>
    <row r="11" spans="1:28" s="3" customFormat="1" ht="24" customHeight="1">
      <c r="A11" s="128">
        <v>1</v>
      </c>
      <c r="B11" s="134"/>
      <c r="C11" s="135"/>
      <c r="D11" s="129">
        <f aca="true" t="shared" si="0" ref="D11:D20">IF(B11="","",IF(C11="-",VLOOKUP(B11,matrice_diff,2,FALSE),IF(C11="O",VLOOKUP(B11,matrice_diff,3,FALSE),IF(C11="&lt;",VLOOKUP(B11,matrice_diff,4,FALSE),IF(C11="/",VLOOKUP(B11,matrice_diff,5,FALSE),VLOOKUP(B11,matrice_diff,2,FALSE))))))</f>
      </c>
      <c r="E11" s="130">
        <f>IF(B11="","",D11)</f>
      </c>
      <c r="F11" s="131">
        <f aca="true" t="shared" si="1" ref="F11:F20">IF(AND(T11&gt;1,NOT(ISBLANK(B11))),"REPETITION","")</f>
      </c>
      <c r="G11" s="136"/>
      <c r="H11" s="28">
        <f aca="true" t="shared" si="2" ref="H11:H20">IF(B11="","",CONCATENATE(VLOOKUP(B11,numerique,6,FALSE)," ",C11))</f>
      </c>
      <c r="I11" s="52">
        <v>1</v>
      </c>
      <c r="J11" s="23"/>
      <c r="K11" s="53"/>
      <c r="L11" s="25">
        <f aca="true" t="shared" si="3" ref="L11:L20">IF(J11="","",IF(K11="-",VLOOKUP(J11,matrice_diff,2,FALSE),IF(K11="O",VLOOKUP(J11,matrice_diff,3,FALSE),IF(K11="&lt;",VLOOKUP(J11,matrice_diff,4,FALSE),IF(K11="/",VLOOKUP(J11,matrice_diff,5,FALSE),VLOOKUP(J11,matrice_diff,2,FALSE))))))</f>
      </c>
      <c r="M11" s="93">
        <f>IF(J11="","",L11)</f>
      </c>
      <c r="N11" s="26">
        <f aca="true" t="shared" si="4" ref="N11:N20">IF(AND(R11&gt;1,NOT(ISBLANK(J11))),"REPETITION","")</f>
      </c>
      <c r="O11" s="27" t="s">
        <v>10</v>
      </c>
      <c r="P11" s="28">
        <f aca="true" t="shared" si="5" ref="P11:P20">IF(J11="","",CONCATENATE(VLOOKUP(J11,numerique,6,FALSE)," ",K11))</f>
      </c>
      <c r="Q11" s="1">
        <f aca="true" t="shared" si="6" ref="Q11:Q20">CONCATENATE(J11,K11)</f>
      </c>
      <c r="R11" s="1">
        <f aca="true" t="shared" si="7" ref="R11:R20">COUNTIF($Q$11:$Q$20,Q11)</f>
        <v>10</v>
      </c>
      <c r="S11" s="1">
        <f aca="true" t="shared" si="8" ref="S11:S20">CONCATENATE(B11,C11)</f>
      </c>
      <c r="T11" s="1">
        <f aca="true" t="shared" si="9" ref="T11:T20">COUNTIF($S$11:$S$20,S11)</f>
        <v>10</v>
      </c>
      <c r="U11" s="3">
        <f aca="true" t="shared" si="10" ref="U11:U19">IF(G11="*",D11,0)</f>
        <v>0</v>
      </c>
      <c r="V11" s="12"/>
      <c r="W11" s="12"/>
      <c r="X11" s="12"/>
      <c r="Y11" s="12"/>
      <c r="Z11" s="13"/>
      <c r="AB11" s="14"/>
    </row>
    <row r="12" spans="1:28" s="3" customFormat="1" ht="24" customHeight="1">
      <c r="A12" s="128">
        <v>2</v>
      </c>
      <c r="B12" s="134"/>
      <c r="C12" s="135"/>
      <c r="D12" s="129">
        <f t="shared" si="0"/>
      </c>
      <c r="E12" s="130">
        <f aca="true" t="shared" si="11" ref="E12:E20">(IF(B12="","",D12+E11))</f>
      </c>
      <c r="F12" s="131">
        <f t="shared" si="1"/>
      </c>
      <c r="G12" s="136"/>
      <c r="H12" s="28">
        <f t="shared" si="2"/>
      </c>
      <c r="I12" s="52">
        <v>2</v>
      </c>
      <c r="J12" s="23"/>
      <c r="K12" s="53"/>
      <c r="L12" s="25">
        <f t="shared" si="3"/>
      </c>
      <c r="M12" s="93">
        <f aca="true" t="shared" si="12" ref="M12:M20">(IF(J12="","",L12+M11))</f>
      </c>
      <c r="N12" s="26">
        <f t="shared" si="4"/>
      </c>
      <c r="O12" s="27" t="s">
        <v>10</v>
      </c>
      <c r="P12" s="28">
        <f t="shared" si="5"/>
      </c>
      <c r="Q12" s="1">
        <f t="shared" si="6"/>
      </c>
      <c r="R12" s="1">
        <f t="shared" si="7"/>
        <v>10</v>
      </c>
      <c r="S12" s="1">
        <f t="shared" si="8"/>
      </c>
      <c r="T12" s="1">
        <f t="shared" si="9"/>
        <v>10</v>
      </c>
      <c r="U12" s="3">
        <f t="shared" si="10"/>
        <v>0</v>
      </c>
      <c r="V12" s="12"/>
      <c r="W12" s="12"/>
      <c r="X12" s="12"/>
      <c r="Y12" s="12"/>
      <c r="Z12" s="13"/>
      <c r="AB12" s="14"/>
    </row>
    <row r="13" spans="1:28" s="3" customFormat="1" ht="24" customHeight="1">
      <c r="A13" s="128">
        <v>3</v>
      </c>
      <c r="B13" s="134"/>
      <c r="C13" s="135"/>
      <c r="D13" s="129">
        <f t="shared" si="0"/>
      </c>
      <c r="E13" s="130">
        <f t="shared" si="11"/>
      </c>
      <c r="F13" s="131">
        <f t="shared" si="1"/>
      </c>
      <c r="G13" s="136"/>
      <c r="H13" s="28">
        <f t="shared" si="2"/>
      </c>
      <c r="I13" s="52">
        <v>3</v>
      </c>
      <c r="J13" s="23"/>
      <c r="K13" s="53"/>
      <c r="L13" s="25">
        <f t="shared" si="3"/>
      </c>
      <c r="M13" s="93">
        <f t="shared" si="12"/>
      </c>
      <c r="N13" s="26">
        <f t="shared" si="4"/>
      </c>
      <c r="O13" s="27" t="s">
        <v>10</v>
      </c>
      <c r="P13" s="28">
        <f t="shared" si="5"/>
      </c>
      <c r="Q13" s="1">
        <f t="shared" si="6"/>
      </c>
      <c r="R13" s="1">
        <f t="shared" si="7"/>
        <v>10</v>
      </c>
      <c r="S13" s="1">
        <f t="shared" si="8"/>
      </c>
      <c r="T13" s="1">
        <f t="shared" si="9"/>
        <v>10</v>
      </c>
      <c r="U13" s="3">
        <f t="shared" si="10"/>
        <v>0</v>
      </c>
      <c r="V13" s="12"/>
      <c r="W13" s="12"/>
      <c r="X13" s="12"/>
      <c r="Y13" s="12"/>
      <c r="Z13" s="13"/>
      <c r="AB13" s="14"/>
    </row>
    <row r="14" spans="1:28" s="3" customFormat="1" ht="24" customHeight="1">
      <c r="A14" s="128">
        <v>4</v>
      </c>
      <c r="B14" s="134"/>
      <c r="C14" s="135"/>
      <c r="D14" s="129">
        <f t="shared" si="0"/>
      </c>
      <c r="E14" s="130">
        <f t="shared" si="11"/>
      </c>
      <c r="F14" s="131">
        <f t="shared" si="1"/>
      </c>
      <c r="G14" s="136"/>
      <c r="H14" s="28">
        <f>IF(B14="","",CONCATENATE(VLOOKUP(B14,numerique,6,FALSE)," ",C14))</f>
      </c>
      <c r="I14" s="52">
        <v>4</v>
      </c>
      <c r="J14" s="23"/>
      <c r="K14" s="53"/>
      <c r="L14" s="25">
        <f t="shared" si="3"/>
      </c>
      <c r="M14" s="93">
        <f t="shared" si="12"/>
      </c>
      <c r="N14" s="26">
        <f t="shared" si="4"/>
      </c>
      <c r="O14" s="27" t="s">
        <v>10</v>
      </c>
      <c r="P14" s="28">
        <f t="shared" si="5"/>
      </c>
      <c r="Q14" s="1">
        <f t="shared" si="6"/>
      </c>
      <c r="R14" s="1">
        <f t="shared" si="7"/>
        <v>10</v>
      </c>
      <c r="S14" s="1">
        <f t="shared" si="8"/>
      </c>
      <c r="T14" s="1">
        <f t="shared" si="9"/>
        <v>10</v>
      </c>
      <c r="U14" s="3">
        <f t="shared" si="10"/>
        <v>0</v>
      </c>
      <c r="V14" s="12"/>
      <c r="W14" s="12"/>
      <c r="X14" s="12"/>
      <c r="Y14" s="12"/>
      <c r="Z14" s="13"/>
      <c r="AB14" s="14"/>
    </row>
    <row r="15" spans="1:28" s="3" customFormat="1" ht="24" customHeight="1">
      <c r="A15" s="128">
        <v>5</v>
      </c>
      <c r="B15" s="134"/>
      <c r="C15" s="135"/>
      <c r="D15" s="129">
        <f t="shared" si="0"/>
      </c>
      <c r="E15" s="130">
        <f t="shared" si="11"/>
      </c>
      <c r="F15" s="131">
        <f t="shared" si="1"/>
      </c>
      <c r="G15" s="136"/>
      <c r="H15" s="28">
        <f t="shared" si="2"/>
      </c>
      <c r="I15" s="52">
        <v>5</v>
      </c>
      <c r="J15" s="23"/>
      <c r="K15" s="53"/>
      <c r="L15" s="25">
        <f t="shared" si="3"/>
      </c>
      <c r="M15" s="93">
        <f t="shared" si="12"/>
      </c>
      <c r="N15" s="26">
        <f t="shared" si="4"/>
      </c>
      <c r="O15" s="27" t="s">
        <v>10</v>
      </c>
      <c r="P15" s="28">
        <f t="shared" si="5"/>
      </c>
      <c r="Q15" s="1">
        <f t="shared" si="6"/>
      </c>
      <c r="R15" s="1">
        <f t="shared" si="7"/>
        <v>10</v>
      </c>
      <c r="S15" s="1">
        <f t="shared" si="8"/>
      </c>
      <c r="T15" s="1">
        <f t="shared" si="9"/>
        <v>10</v>
      </c>
      <c r="U15" s="3">
        <f t="shared" si="10"/>
        <v>0</v>
      </c>
      <c r="V15" s="12"/>
      <c r="W15" s="12"/>
      <c r="X15" s="12"/>
      <c r="Y15" s="12"/>
      <c r="Z15" s="13"/>
      <c r="AB15" s="14"/>
    </row>
    <row r="16" spans="1:28" s="3" customFormat="1" ht="24" customHeight="1">
      <c r="A16" s="128">
        <v>6</v>
      </c>
      <c r="B16" s="134"/>
      <c r="C16" s="135"/>
      <c r="D16" s="129">
        <f t="shared" si="0"/>
      </c>
      <c r="E16" s="130">
        <f t="shared" si="11"/>
      </c>
      <c r="F16" s="131">
        <f t="shared" si="1"/>
      </c>
      <c r="G16" s="136"/>
      <c r="H16" s="28">
        <f t="shared" si="2"/>
      </c>
      <c r="I16" s="52">
        <v>6</v>
      </c>
      <c r="J16" s="23"/>
      <c r="K16" s="53"/>
      <c r="L16" s="25">
        <f t="shared" si="3"/>
      </c>
      <c r="M16" s="93">
        <f t="shared" si="12"/>
      </c>
      <c r="N16" s="26">
        <f t="shared" si="4"/>
      </c>
      <c r="O16" s="27" t="s">
        <v>10</v>
      </c>
      <c r="P16" s="28">
        <f t="shared" si="5"/>
      </c>
      <c r="Q16" s="1">
        <f t="shared" si="6"/>
      </c>
      <c r="R16" s="1">
        <f t="shared" si="7"/>
        <v>10</v>
      </c>
      <c r="S16" s="1">
        <f t="shared" si="8"/>
      </c>
      <c r="T16" s="1">
        <f t="shared" si="9"/>
        <v>10</v>
      </c>
      <c r="U16" s="3">
        <f t="shared" si="10"/>
        <v>0</v>
      </c>
      <c r="V16" s="12"/>
      <c r="W16" s="12"/>
      <c r="X16" s="12"/>
      <c r="Y16" s="12"/>
      <c r="Z16" s="13"/>
      <c r="AB16" s="14"/>
    </row>
    <row r="17" spans="1:28" s="3" customFormat="1" ht="24" customHeight="1">
      <c r="A17" s="128">
        <v>7</v>
      </c>
      <c r="B17" s="134"/>
      <c r="C17" s="135"/>
      <c r="D17" s="129">
        <f t="shared" si="0"/>
      </c>
      <c r="E17" s="130">
        <f t="shared" si="11"/>
      </c>
      <c r="F17" s="131">
        <f t="shared" si="1"/>
      </c>
      <c r="G17" s="136"/>
      <c r="H17" s="28">
        <f t="shared" si="2"/>
      </c>
      <c r="I17" s="52">
        <v>7</v>
      </c>
      <c r="J17" s="23"/>
      <c r="K17" s="53"/>
      <c r="L17" s="25">
        <f t="shared" si="3"/>
      </c>
      <c r="M17" s="93">
        <f t="shared" si="12"/>
      </c>
      <c r="N17" s="26">
        <f t="shared" si="4"/>
      </c>
      <c r="O17" s="27" t="s">
        <v>10</v>
      </c>
      <c r="P17" s="28">
        <f t="shared" si="5"/>
      </c>
      <c r="Q17" s="1">
        <f t="shared" si="6"/>
      </c>
      <c r="R17" s="1">
        <f t="shared" si="7"/>
        <v>10</v>
      </c>
      <c r="S17" s="1">
        <f t="shared" si="8"/>
      </c>
      <c r="T17" s="1">
        <f t="shared" si="9"/>
        <v>10</v>
      </c>
      <c r="U17" s="3">
        <f t="shared" si="10"/>
        <v>0</v>
      </c>
      <c r="V17" s="12"/>
      <c r="W17" s="12"/>
      <c r="X17" s="12"/>
      <c r="Y17" s="12"/>
      <c r="Z17" s="13"/>
      <c r="AB17" s="14"/>
    </row>
    <row r="18" spans="1:28" s="3" customFormat="1" ht="24" customHeight="1">
      <c r="A18" s="128">
        <v>8</v>
      </c>
      <c r="B18" s="134"/>
      <c r="C18" s="135"/>
      <c r="D18" s="129">
        <f t="shared" si="0"/>
      </c>
      <c r="E18" s="130">
        <f t="shared" si="11"/>
      </c>
      <c r="F18" s="131">
        <f t="shared" si="1"/>
      </c>
      <c r="G18" s="136"/>
      <c r="H18" s="28">
        <f t="shared" si="2"/>
      </c>
      <c r="I18" s="52">
        <v>8</v>
      </c>
      <c r="J18" s="23"/>
      <c r="K18" s="53"/>
      <c r="L18" s="25">
        <f t="shared" si="3"/>
      </c>
      <c r="M18" s="93">
        <f t="shared" si="12"/>
      </c>
      <c r="N18" s="26">
        <f t="shared" si="4"/>
      </c>
      <c r="O18" s="27" t="s">
        <v>10</v>
      </c>
      <c r="P18" s="28">
        <f t="shared" si="5"/>
      </c>
      <c r="Q18" s="1">
        <f t="shared" si="6"/>
      </c>
      <c r="R18" s="1">
        <f t="shared" si="7"/>
        <v>10</v>
      </c>
      <c r="S18" s="1">
        <f t="shared" si="8"/>
      </c>
      <c r="T18" s="1">
        <f t="shared" si="9"/>
        <v>10</v>
      </c>
      <c r="U18" s="3">
        <f t="shared" si="10"/>
        <v>0</v>
      </c>
      <c r="V18" s="12"/>
      <c r="W18" s="12"/>
      <c r="X18" s="12"/>
      <c r="Y18" s="12"/>
      <c r="Z18" s="13"/>
      <c r="AB18" s="14"/>
    </row>
    <row r="19" spans="1:28" s="3" customFormat="1" ht="24" customHeight="1">
      <c r="A19" s="128">
        <v>9</v>
      </c>
      <c r="B19" s="134"/>
      <c r="C19" s="135"/>
      <c r="D19" s="129">
        <f t="shared" si="0"/>
      </c>
      <c r="E19" s="130">
        <f t="shared" si="11"/>
      </c>
      <c r="F19" s="131">
        <f t="shared" si="1"/>
      </c>
      <c r="G19" s="136"/>
      <c r="H19" s="28">
        <f t="shared" si="2"/>
      </c>
      <c r="I19" s="52">
        <v>9</v>
      </c>
      <c r="J19" s="23"/>
      <c r="K19" s="53"/>
      <c r="L19" s="25">
        <f t="shared" si="3"/>
      </c>
      <c r="M19" s="93">
        <f t="shared" si="12"/>
      </c>
      <c r="N19" s="26">
        <f t="shared" si="4"/>
      </c>
      <c r="O19" s="27" t="s">
        <v>10</v>
      </c>
      <c r="P19" s="28">
        <f t="shared" si="5"/>
      </c>
      <c r="Q19" s="1">
        <f t="shared" si="6"/>
      </c>
      <c r="R19" s="1">
        <f t="shared" si="7"/>
        <v>10</v>
      </c>
      <c r="S19" s="1">
        <f t="shared" si="8"/>
      </c>
      <c r="T19" s="1">
        <f t="shared" si="9"/>
        <v>10</v>
      </c>
      <c r="U19" s="3">
        <f t="shared" si="10"/>
        <v>0</v>
      </c>
      <c r="V19" s="12"/>
      <c r="W19" s="12"/>
      <c r="X19" s="12"/>
      <c r="Y19" s="12"/>
      <c r="Z19" s="13"/>
      <c r="AB19" s="14"/>
    </row>
    <row r="20" spans="1:28" s="3" customFormat="1" ht="24" customHeight="1" thickBot="1">
      <c r="A20" s="128">
        <v>10</v>
      </c>
      <c r="B20" s="134"/>
      <c r="C20" s="135"/>
      <c r="D20" s="129">
        <f t="shared" si="0"/>
      </c>
      <c r="E20" s="130">
        <f t="shared" si="11"/>
      </c>
      <c r="F20" s="131">
        <f t="shared" si="1"/>
      </c>
      <c r="G20" s="136"/>
      <c r="H20" s="28">
        <f t="shared" si="2"/>
      </c>
      <c r="I20" s="52">
        <v>10</v>
      </c>
      <c r="J20" s="23"/>
      <c r="K20" s="53"/>
      <c r="L20" s="25">
        <f t="shared" si="3"/>
      </c>
      <c r="M20" s="93">
        <f t="shared" si="12"/>
      </c>
      <c r="N20" s="26">
        <f t="shared" si="4"/>
      </c>
      <c r="O20" s="27" t="s">
        <v>10</v>
      </c>
      <c r="P20" s="28">
        <f t="shared" si="5"/>
      </c>
      <c r="Q20" s="1">
        <f t="shared" si="6"/>
      </c>
      <c r="R20" s="1">
        <f t="shared" si="7"/>
        <v>10</v>
      </c>
      <c r="S20" s="1">
        <f t="shared" si="8"/>
      </c>
      <c r="T20" s="1">
        <f t="shared" si="9"/>
        <v>10</v>
      </c>
      <c r="U20" s="3">
        <f>IF(G20="*",D20,0)</f>
        <v>0</v>
      </c>
      <c r="V20" s="12"/>
      <c r="W20" s="12"/>
      <c r="X20" s="12"/>
      <c r="Y20" s="12"/>
      <c r="Z20" s="13"/>
      <c r="AB20" s="14"/>
    </row>
    <row r="21" spans="1:26" s="29" customFormat="1" ht="37.5" customHeight="1" thickBot="1">
      <c r="A21" s="132"/>
      <c r="B21" s="175" t="s">
        <v>82</v>
      </c>
      <c r="C21" s="175"/>
      <c r="D21" s="137">
        <f>IF(SUM(U11:U20)=0,"",SUM(U11:U20))</f>
      </c>
      <c r="E21" s="122"/>
      <c r="F21" s="139"/>
      <c r="G21" s="138">
        <f>U21</f>
        <v>0</v>
      </c>
      <c r="H21" s="56"/>
      <c r="I21" s="33"/>
      <c r="J21" s="33"/>
      <c r="K21" s="58" t="s">
        <v>11</v>
      </c>
      <c r="L21" s="31">
        <f>IF(SUM(L11:L20)=0,"",SUM(L11:L20))</f>
      </c>
      <c r="M21" s="1"/>
      <c r="N21" s="32"/>
      <c r="O21" s="3"/>
      <c r="P21" s="1"/>
      <c r="Q21" s="1"/>
      <c r="R21" s="33"/>
      <c r="S21" s="33"/>
      <c r="U21" s="29">
        <f>SUM(U11:U20)</f>
        <v>0</v>
      </c>
      <c r="V21" s="34"/>
      <c r="W21" s="34"/>
      <c r="X21" s="34"/>
      <c r="Y21" s="34"/>
      <c r="Z21" s="35"/>
    </row>
    <row r="22" spans="22:28" s="1" customFormat="1" ht="12.75">
      <c r="V22" s="36"/>
      <c r="W22" s="36"/>
      <c r="X22" s="36"/>
      <c r="Y22" s="36"/>
      <c r="Z22" s="37"/>
      <c r="AB22" s="38"/>
    </row>
    <row r="23" spans="14:28" s="1" customFormat="1" ht="12.75">
      <c r="N23" s="39"/>
      <c r="V23" s="36"/>
      <c r="W23" s="36"/>
      <c r="X23" s="36"/>
      <c r="Y23" s="36"/>
      <c r="Z23" s="37"/>
      <c r="AB23" s="38"/>
    </row>
    <row r="24" spans="22:28" s="1" customFormat="1" ht="12.75">
      <c r="V24" s="36"/>
      <c r="W24" s="36"/>
      <c r="X24" s="36"/>
      <c r="Y24" s="36"/>
      <c r="Z24" s="37"/>
      <c r="AB24" s="38"/>
    </row>
    <row r="25" spans="22:28" s="1" customFormat="1" ht="12.75">
      <c r="V25" s="36"/>
      <c r="W25" s="36"/>
      <c r="X25" s="36"/>
      <c r="Y25" s="36"/>
      <c r="Z25" s="37"/>
      <c r="AB25" s="38"/>
    </row>
    <row r="26" spans="22:28" s="1" customFormat="1" ht="12.75">
      <c r="V26" s="36"/>
      <c r="W26" s="36"/>
      <c r="X26" s="36"/>
      <c r="Y26" s="36"/>
      <c r="Z26" s="37"/>
      <c r="AB26" s="38"/>
    </row>
    <row r="27" spans="22:28" s="1" customFormat="1" ht="12.75">
      <c r="V27" s="36"/>
      <c r="W27" s="36"/>
      <c r="X27" s="36"/>
      <c r="Y27" s="36"/>
      <c r="Z27" s="37"/>
      <c r="AB27" s="38"/>
    </row>
    <row r="28" spans="21:29" s="3" customFormat="1" ht="12.75" customHeight="1">
      <c r="U28" s="1"/>
      <c r="V28" s="36"/>
      <c r="W28" s="36"/>
      <c r="X28" s="36"/>
      <c r="Y28" s="36"/>
      <c r="Z28" s="37"/>
      <c r="AA28" s="1"/>
      <c r="AB28" s="38"/>
      <c r="AC28" s="1"/>
    </row>
    <row r="29" spans="21:29" s="3" customFormat="1" ht="12.75" customHeight="1">
      <c r="U29" s="1"/>
      <c r="V29" s="36"/>
      <c r="W29" s="36"/>
      <c r="X29" s="36"/>
      <c r="Y29" s="36"/>
      <c r="Z29" s="37"/>
      <c r="AA29" s="1"/>
      <c r="AB29" s="38"/>
      <c r="AC29" s="1"/>
    </row>
    <row r="30" spans="21:29" s="3" customFormat="1" ht="12.75" customHeight="1">
      <c r="U30" s="1"/>
      <c r="V30" s="36"/>
      <c r="W30" s="36"/>
      <c r="X30" s="36"/>
      <c r="Y30" s="36"/>
      <c r="Z30" s="37"/>
      <c r="AA30" s="1"/>
      <c r="AB30" s="38"/>
      <c r="AC30" s="1"/>
    </row>
    <row r="31" spans="21:29" s="3" customFormat="1" ht="12.75" customHeight="1">
      <c r="U31" s="1"/>
      <c r="V31" s="36"/>
      <c r="W31" s="36"/>
      <c r="X31" s="36"/>
      <c r="Y31" s="36"/>
      <c r="Z31" s="37"/>
      <c r="AA31" s="1"/>
      <c r="AB31" s="38"/>
      <c r="AC31" s="1"/>
    </row>
    <row r="32" spans="21:29" s="3" customFormat="1" ht="12.75" customHeight="1">
      <c r="U32" s="1"/>
      <c r="V32" s="36"/>
      <c r="W32" s="36"/>
      <c r="X32" s="36"/>
      <c r="Y32" s="36"/>
      <c r="Z32" s="37"/>
      <c r="AA32" s="1"/>
      <c r="AB32" s="38"/>
      <c r="AC32" s="1"/>
    </row>
    <row r="33" spans="21:29" s="3" customFormat="1" ht="12.75" customHeight="1">
      <c r="U33" s="1"/>
      <c r="V33" s="36"/>
      <c r="W33" s="36"/>
      <c r="X33" s="36"/>
      <c r="Y33" s="36"/>
      <c r="Z33" s="37"/>
      <c r="AA33" s="1"/>
      <c r="AB33" s="38"/>
      <c r="AC33" s="1"/>
    </row>
    <row r="34" spans="21:29" s="3" customFormat="1" ht="12.75" customHeight="1">
      <c r="U34" s="1"/>
      <c r="V34" s="36"/>
      <c r="W34" s="36"/>
      <c r="X34" s="36"/>
      <c r="Y34" s="36"/>
      <c r="Z34" s="37"/>
      <c r="AA34" s="1"/>
      <c r="AB34" s="38"/>
      <c r="AC34" s="1"/>
    </row>
    <row r="35" spans="21:29" ht="12.75" customHeight="1">
      <c r="U35" s="1"/>
      <c r="V35" s="36"/>
      <c r="W35" s="36"/>
      <c r="X35" s="36"/>
      <c r="Y35" s="36"/>
      <c r="Z35" s="37"/>
      <c r="AA35" s="1"/>
      <c r="AB35" s="38"/>
      <c r="AC35" s="1"/>
    </row>
    <row r="36" spans="21:29" ht="12.75" customHeight="1">
      <c r="U36" s="1"/>
      <c r="V36" s="36"/>
      <c r="W36" s="36"/>
      <c r="X36" s="36"/>
      <c r="Y36" s="36"/>
      <c r="Z36" s="37"/>
      <c r="AA36" s="1"/>
      <c r="AB36" s="38"/>
      <c r="AC36" s="1"/>
    </row>
    <row r="37" spans="21:29" ht="12.75" customHeight="1">
      <c r="U37" s="1"/>
      <c r="V37" s="36"/>
      <c r="W37" s="36"/>
      <c r="X37" s="36"/>
      <c r="Y37" s="36"/>
      <c r="Z37" s="37"/>
      <c r="AA37" s="1"/>
      <c r="AB37" s="38"/>
      <c r="AC37" s="1"/>
    </row>
    <row r="38" spans="21:29" ht="12.75" customHeight="1">
      <c r="U38" s="1"/>
      <c r="V38" s="36"/>
      <c r="W38" s="36"/>
      <c r="X38" s="36"/>
      <c r="Y38" s="36"/>
      <c r="Z38" s="37"/>
      <c r="AA38" s="1"/>
      <c r="AB38" s="38"/>
      <c r="AC38" s="1"/>
    </row>
    <row r="39" spans="21:29" ht="12.75" customHeight="1">
      <c r="U39" s="1"/>
      <c r="V39" s="36"/>
      <c r="W39" s="36"/>
      <c r="X39" s="36"/>
      <c r="Y39" s="36"/>
      <c r="Z39" s="37"/>
      <c r="AA39" s="1"/>
      <c r="AB39" s="38"/>
      <c r="AC39" s="1"/>
    </row>
    <row r="40" spans="21:29" ht="12.75" customHeight="1">
      <c r="U40" s="1"/>
      <c r="V40" s="36"/>
      <c r="W40" s="36"/>
      <c r="X40" s="36"/>
      <c r="Y40" s="36"/>
      <c r="Z40" s="37"/>
      <c r="AA40" s="1"/>
      <c r="AB40" s="38"/>
      <c r="AC40" s="1"/>
    </row>
    <row r="41" spans="21:29" ht="12.75" customHeight="1">
      <c r="U41" s="1"/>
      <c r="V41" s="36"/>
      <c r="W41" s="36"/>
      <c r="X41" s="36"/>
      <c r="Y41" s="36"/>
      <c r="Z41" s="37"/>
      <c r="AA41" s="1"/>
      <c r="AB41" s="38"/>
      <c r="AC41" s="1"/>
    </row>
    <row r="42" spans="21:29" ht="12.75" customHeight="1">
      <c r="U42" s="1"/>
      <c r="V42" s="36"/>
      <c r="W42" s="36"/>
      <c r="X42" s="36"/>
      <c r="Y42" s="36"/>
      <c r="Z42" s="37"/>
      <c r="AA42" s="1"/>
      <c r="AB42" s="38"/>
      <c r="AC42" s="1"/>
    </row>
    <row r="43" spans="21:29" ht="12.75" customHeight="1">
      <c r="U43" s="1"/>
      <c r="V43" s="36"/>
      <c r="W43" s="36"/>
      <c r="X43" s="36"/>
      <c r="Y43" s="36"/>
      <c r="Z43" s="37"/>
      <c r="AA43" s="1"/>
      <c r="AB43" s="38"/>
      <c r="AC43" s="1"/>
    </row>
    <row r="44" spans="21:29" ht="12.75" customHeight="1">
      <c r="U44" s="1"/>
      <c r="V44" s="36"/>
      <c r="W44" s="36"/>
      <c r="X44" s="36"/>
      <c r="Y44" s="36"/>
      <c r="Z44" s="37"/>
      <c r="AA44" s="1"/>
      <c r="AB44" s="38"/>
      <c r="AC44" s="1"/>
    </row>
    <row r="45" spans="21:29" ht="12.75" customHeight="1">
      <c r="U45" s="1"/>
      <c r="V45" s="36"/>
      <c r="W45" s="36"/>
      <c r="X45" s="36"/>
      <c r="Y45" s="36"/>
      <c r="Z45" s="37"/>
      <c r="AA45" s="1"/>
      <c r="AB45" s="38"/>
      <c r="AC45" s="1"/>
    </row>
    <row r="46" spans="21:29" ht="12.75" customHeight="1">
      <c r="U46" s="1"/>
      <c r="V46" s="36"/>
      <c r="W46" s="36"/>
      <c r="X46" s="36"/>
      <c r="Y46" s="36"/>
      <c r="Z46" s="37"/>
      <c r="AA46" s="1"/>
      <c r="AB46" s="38"/>
      <c r="AC46" s="1"/>
    </row>
    <row r="47" spans="21:29" ht="12.75" customHeight="1">
      <c r="U47" s="1"/>
      <c r="V47" s="36"/>
      <c r="W47" s="36"/>
      <c r="X47" s="36"/>
      <c r="Y47" s="36"/>
      <c r="Z47" s="37"/>
      <c r="AA47" s="1"/>
      <c r="AB47" s="38"/>
      <c r="AC47" s="1"/>
    </row>
    <row r="48" spans="21:29" ht="12.75" customHeight="1">
      <c r="U48" s="1"/>
      <c r="V48" s="36"/>
      <c r="W48" s="36"/>
      <c r="X48" s="36"/>
      <c r="Y48" s="36"/>
      <c r="Z48" s="37"/>
      <c r="AA48" s="1"/>
      <c r="AB48" s="38"/>
      <c r="AC48" s="1"/>
    </row>
    <row r="49" spans="21:29" ht="12.75" customHeight="1">
      <c r="U49" s="1"/>
      <c r="V49" s="36"/>
      <c r="W49" s="36"/>
      <c r="X49" s="36"/>
      <c r="Y49" s="36"/>
      <c r="Z49" s="37"/>
      <c r="AA49" s="1"/>
      <c r="AB49" s="38"/>
      <c r="AC49" s="1"/>
    </row>
    <row r="50" spans="21:29" ht="12.75" customHeight="1">
      <c r="U50" s="1"/>
      <c r="V50" s="36"/>
      <c r="W50" s="36"/>
      <c r="X50" s="36"/>
      <c r="Y50" s="36"/>
      <c r="Z50" s="37"/>
      <c r="AA50" s="1"/>
      <c r="AB50" s="38"/>
      <c r="AC50" s="1"/>
    </row>
    <row r="51" spans="21:29" ht="12.75" customHeight="1">
      <c r="U51" s="1"/>
      <c r="V51" s="36"/>
      <c r="W51" s="36"/>
      <c r="X51" s="36"/>
      <c r="Y51" s="36"/>
      <c r="Z51" s="37"/>
      <c r="AA51" s="1"/>
      <c r="AB51" s="38"/>
      <c r="AC51" s="1"/>
    </row>
    <row r="52" spans="21:29" ht="12.75" customHeight="1">
      <c r="U52" s="1"/>
      <c r="V52" s="36"/>
      <c r="W52" s="36"/>
      <c r="X52" s="36"/>
      <c r="Y52" s="36"/>
      <c r="Z52" s="37"/>
      <c r="AA52" s="1"/>
      <c r="AB52" s="38"/>
      <c r="AC52" s="1"/>
    </row>
    <row r="53" spans="21:29" ht="12.75" customHeight="1">
      <c r="U53" s="1"/>
      <c r="V53" s="36"/>
      <c r="W53" s="36"/>
      <c r="X53" s="36"/>
      <c r="Y53" s="36"/>
      <c r="Z53" s="37"/>
      <c r="AA53" s="1"/>
      <c r="AB53" s="38"/>
      <c r="AC53" s="1"/>
    </row>
    <row r="54" spans="21:29" ht="12.75" customHeight="1">
      <c r="U54" s="1"/>
      <c r="V54" s="36"/>
      <c r="W54" s="36"/>
      <c r="X54" s="36"/>
      <c r="Y54" s="36"/>
      <c r="Z54" s="37"/>
      <c r="AA54" s="1"/>
      <c r="AB54" s="38"/>
      <c r="AC54" s="1"/>
    </row>
    <row r="55" spans="21:29" ht="12.75" customHeight="1">
      <c r="U55" s="1"/>
      <c r="V55" s="36"/>
      <c r="W55" s="36"/>
      <c r="X55" s="36"/>
      <c r="Y55" s="36"/>
      <c r="Z55" s="37"/>
      <c r="AA55" s="1"/>
      <c r="AB55" s="38"/>
      <c r="AC55" s="1"/>
    </row>
    <row r="56" spans="21:29" ht="12.75" customHeight="1">
      <c r="U56" s="1"/>
      <c r="V56" s="36"/>
      <c r="W56" s="36"/>
      <c r="X56" s="36"/>
      <c r="Y56" s="36"/>
      <c r="Z56" s="37"/>
      <c r="AA56" s="1"/>
      <c r="AB56" s="38"/>
      <c r="AC56" s="1"/>
    </row>
    <row r="57" spans="21:29" ht="12.75" customHeight="1">
      <c r="U57" s="1"/>
      <c r="V57" s="36"/>
      <c r="W57" s="36"/>
      <c r="X57" s="36"/>
      <c r="Y57" s="36"/>
      <c r="Z57" s="37"/>
      <c r="AA57" s="1"/>
      <c r="AB57" s="38"/>
      <c r="AC57" s="1"/>
    </row>
    <row r="58" spans="21:29" ht="12.75" customHeight="1">
      <c r="U58" s="1"/>
      <c r="V58" s="36"/>
      <c r="W58" s="36"/>
      <c r="X58" s="36"/>
      <c r="Y58" s="36"/>
      <c r="Z58" s="37"/>
      <c r="AA58" s="1"/>
      <c r="AB58" s="38"/>
      <c r="AC58" s="1"/>
    </row>
    <row r="59" spans="21:29" ht="12.75" customHeight="1">
      <c r="U59" s="1"/>
      <c r="V59" s="36"/>
      <c r="W59" s="36"/>
      <c r="X59" s="36"/>
      <c r="Y59" s="36"/>
      <c r="Z59" s="37"/>
      <c r="AA59" s="1"/>
      <c r="AB59" s="38"/>
      <c r="AC59" s="1"/>
    </row>
    <row r="60" spans="21:29" ht="12.75" customHeight="1">
      <c r="U60" s="1"/>
      <c r="V60" s="36"/>
      <c r="W60" s="36"/>
      <c r="X60" s="36"/>
      <c r="Y60" s="36"/>
      <c r="Z60" s="37"/>
      <c r="AA60" s="1"/>
      <c r="AB60" s="38"/>
      <c r="AC60" s="1"/>
    </row>
    <row r="61" spans="21:29" ht="12.75" customHeight="1">
      <c r="U61" s="1"/>
      <c r="V61" s="36"/>
      <c r="W61" s="36"/>
      <c r="X61" s="36"/>
      <c r="Y61" s="36"/>
      <c r="Z61" s="37"/>
      <c r="AA61" s="1"/>
      <c r="AB61" s="38"/>
      <c r="AC61" s="1"/>
    </row>
    <row r="62" spans="21:29" ht="12.75" customHeight="1">
      <c r="U62" s="1"/>
      <c r="V62" s="36"/>
      <c r="W62" s="36"/>
      <c r="X62" s="36"/>
      <c r="Y62" s="36"/>
      <c r="Z62" s="37"/>
      <c r="AA62" s="1"/>
      <c r="AB62" s="38"/>
      <c r="AC62" s="1"/>
    </row>
    <row r="63" spans="21:29" ht="12.75" customHeight="1">
      <c r="U63" s="1"/>
      <c r="V63" s="36"/>
      <c r="W63" s="36"/>
      <c r="X63" s="36"/>
      <c r="Y63" s="36"/>
      <c r="Z63" s="37"/>
      <c r="AA63" s="1"/>
      <c r="AB63" s="38"/>
      <c r="AC63" s="1"/>
    </row>
    <row r="64" spans="21:29" ht="12.75" customHeight="1">
      <c r="U64" s="1"/>
      <c r="V64" s="36"/>
      <c r="W64" s="36"/>
      <c r="X64" s="36"/>
      <c r="Y64" s="36"/>
      <c r="Z64" s="37"/>
      <c r="AA64" s="1"/>
      <c r="AB64" s="38"/>
      <c r="AC64" s="1"/>
    </row>
    <row r="65" spans="21:29" ht="12.75" customHeight="1">
      <c r="U65" s="1"/>
      <c r="V65" s="36"/>
      <c r="W65" s="36"/>
      <c r="X65" s="36"/>
      <c r="Y65" s="36"/>
      <c r="Z65" s="37"/>
      <c r="AA65" s="1"/>
      <c r="AB65" s="38"/>
      <c r="AC65" s="1"/>
    </row>
    <row r="66" spans="21:29" ht="12.75" customHeight="1">
      <c r="U66" s="1"/>
      <c r="V66" s="36"/>
      <c r="W66" s="36"/>
      <c r="X66" s="36"/>
      <c r="Y66" s="36"/>
      <c r="Z66" s="37"/>
      <c r="AA66" s="1"/>
      <c r="AB66" s="38"/>
      <c r="AC66" s="1"/>
    </row>
    <row r="67" spans="21:29" ht="12.75" customHeight="1">
      <c r="U67" s="1"/>
      <c r="V67" s="36"/>
      <c r="W67" s="36"/>
      <c r="X67" s="36"/>
      <c r="Y67" s="36"/>
      <c r="Z67" s="37"/>
      <c r="AA67" s="1"/>
      <c r="AB67" s="38"/>
      <c r="AC67" s="1"/>
    </row>
    <row r="68" spans="21:29" ht="12.75" customHeight="1">
      <c r="U68" s="1"/>
      <c r="V68" s="36"/>
      <c r="W68" s="36"/>
      <c r="X68" s="36"/>
      <c r="Y68" s="36"/>
      <c r="Z68" s="37"/>
      <c r="AA68" s="1"/>
      <c r="AB68" s="38"/>
      <c r="AC68" s="1"/>
    </row>
    <row r="69" spans="21:29" ht="12.75" customHeight="1">
      <c r="U69" s="1"/>
      <c r="V69" s="36"/>
      <c r="W69" s="36"/>
      <c r="X69" s="36"/>
      <c r="Y69" s="36"/>
      <c r="Z69" s="37"/>
      <c r="AA69" s="1"/>
      <c r="AB69" s="38"/>
      <c r="AC69" s="1"/>
    </row>
    <row r="70" spans="21:29" ht="12.75" customHeight="1">
      <c r="U70" s="1"/>
      <c r="V70" s="36"/>
      <c r="W70" s="36"/>
      <c r="X70" s="36"/>
      <c r="Y70" s="36"/>
      <c r="Z70" s="37"/>
      <c r="AA70" s="1"/>
      <c r="AB70" s="38"/>
      <c r="AC70" s="1"/>
    </row>
    <row r="71" spans="21:29" ht="12.75" customHeight="1">
      <c r="U71" s="1"/>
      <c r="V71" s="36"/>
      <c r="W71" s="36"/>
      <c r="X71" s="36"/>
      <c r="Y71" s="36"/>
      <c r="Z71" s="37"/>
      <c r="AA71" s="1"/>
      <c r="AB71" s="38"/>
      <c r="AC71" s="1"/>
    </row>
    <row r="72" spans="21:29" ht="12.75" customHeight="1">
      <c r="U72" s="1"/>
      <c r="V72" s="36"/>
      <c r="W72" s="36"/>
      <c r="X72" s="36"/>
      <c r="Y72" s="36"/>
      <c r="Z72" s="37"/>
      <c r="AA72" s="1"/>
      <c r="AB72" s="38"/>
      <c r="AC72" s="1"/>
    </row>
    <row r="73" spans="21:29" ht="12.75" customHeight="1">
      <c r="U73" s="1"/>
      <c r="V73" s="36"/>
      <c r="W73" s="36"/>
      <c r="X73" s="36"/>
      <c r="Y73" s="36"/>
      <c r="Z73" s="37"/>
      <c r="AA73" s="1"/>
      <c r="AB73" s="38"/>
      <c r="AC73" s="1"/>
    </row>
    <row r="74" spans="21:29" ht="12.75" customHeight="1">
      <c r="U74" s="1"/>
      <c r="V74" s="36"/>
      <c r="W74" s="36"/>
      <c r="X74" s="36"/>
      <c r="Y74" s="36"/>
      <c r="Z74" s="37"/>
      <c r="AA74" s="1"/>
      <c r="AB74" s="38"/>
      <c r="AC74" s="1"/>
    </row>
    <row r="75" spans="21:29" ht="12.75" customHeight="1">
      <c r="U75" s="1"/>
      <c r="V75" s="36"/>
      <c r="W75" s="36"/>
      <c r="X75" s="36"/>
      <c r="Y75" s="36"/>
      <c r="Z75" s="37"/>
      <c r="AA75" s="1"/>
      <c r="AB75" s="38"/>
      <c r="AC75" s="1"/>
    </row>
    <row r="76" spans="21:29" ht="12.75" customHeight="1">
      <c r="U76" s="1"/>
      <c r="V76" s="36"/>
      <c r="W76" s="36"/>
      <c r="X76" s="36"/>
      <c r="Y76" s="36"/>
      <c r="Z76" s="37"/>
      <c r="AA76" s="1"/>
      <c r="AB76" s="38"/>
      <c r="AC76" s="1"/>
    </row>
    <row r="77" spans="21:29" ht="12.75" customHeight="1">
      <c r="U77" s="1"/>
      <c r="V77" s="36"/>
      <c r="W77" s="36"/>
      <c r="X77" s="36"/>
      <c r="Y77" s="36"/>
      <c r="Z77" s="37"/>
      <c r="AA77" s="1"/>
      <c r="AB77" s="38"/>
      <c r="AC77" s="1"/>
    </row>
    <row r="78" spans="21:29" ht="12.75" customHeight="1">
      <c r="U78" s="1"/>
      <c r="V78" s="36"/>
      <c r="W78" s="36"/>
      <c r="X78" s="36"/>
      <c r="Y78" s="36"/>
      <c r="Z78" s="37"/>
      <c r="AA78" s="1"/>
      <c r="AB78" s="38"/>
      <c r="AC78" s="1"/>
    </row>
    <row r="79" spans="21:29" ht="12.75" customHeight="1">
      <c r="U79" s="1"/>
      <c r="V79" s="36"/>
      <c r="W79" s="36"/>
      <c r="X79" s="36"/>
      <c r="Y79" s="36"/>
      <c r="Z79" s="37"/>
      <c r="AA79" s="1"/>
      <c r="AB79" s="38"/>
      <c r="AC79" s="1"/>
    </row>
    <row r="80" spans="21:29" ht="12.75" customHeight="1">
      <c r="U80" s="1"/>
      <c r="V80" s="36"/>
      <c r="W80" s="36"/>
      <c r="X80" s="36"/>
      <c r="Y80" s="36"/>
      <c r="Z80" s="37"/>
      <c r="AA80" s="1"/>
      <c r="AB80" s="38"/>
      <c r="AC80" s="1"/>
    </row>
    <row r="81" spans="21:29" ht="12.75" customHeight="1">
      <c r="U81" s="1"/>
      <c r="V81" s="36"/>
      <c r="W81" s="36"/>
      <c r="X81" s="36"/>
      <c r="Y81" s="36"/>
      <c r="Z81" s="37"/>
      <c r="AA81" s="1"/>
      <c r="AB81" s="38"/>
      <c r="AC81" s="1"/>
    </row>
    <row r="82" spans="21:29" ht="12.75" customHeight="1">
      <c r="U82" s="1"/>
      <c r="V82" s="36"/>
      <c r="W82" s="36"/>
      <c r="X82" s="36"/>
      <c r="Y82" s="36"/>
      <c r="Z82" s="37"/>
      <c r="AA82" s="1"/>
      <c r="AB82" s="38"/>
      <c r="AC82" s="1"/>
    </row>
    <row r="83" spans="21:29" ht="12.75" customHeight="1">
      <c r="U83" s="1"/>
      <c r="V83" s="36"/>
      <c r="W83" s="36"/>
      <c r="X83" s="36"/>
      <c r="Y83" s="36"/>
      <c r="Z83" s="37"/>
      <c r="AA83" s="1"/>
      <c r="AB83" s="38"/>
      <c r="AC83" s="1"/>
    </row>
    <row r="84" spans="21:29" ht="12.75" customHeight="1">
      <c r="U84" s="1"/>
      <c r="V84" s="36"/>
      <c r="W84" s="36"/>
      <c r="X84" s="36"/>
      <c r="Y84" s="36"/>
      <c r="Z84" s="37"/>
      <c r="AA84" s="1"/>
      <c r="AB84" s="38"/>
      <c r="AC84" s="1"/>
    </row>
    <row r="85" spans="21:29" ht="12.75" customHeight="1">
      <c r="U85" s="1"/>
      <c r="V85" s="36"/>
      <c r="W85" s="36"/>
      <c r="X85" s="36"/>
      <c r="Y85" s="36"/>
      <c r="Z85" s="37"/>
      <c r="AA85" s="1"/>
      <c r="AB85" s="38"/>
      <c r="AC85" s="1"/>
    </row>
    <row r="86" spans="21:29" ht="12.75" customHeight="1">
      <c r="U86" s="1"/>
      <c r="V86" s="36"/>
      <c r="W86" s="36"/>
      <c r="X86" s="36"/>
      <c r="Y86" s="36"/>
      <c r="Z86" s="37"/>
      <c r="AA86" s="1"/>
      <c r="AB86" s="38"/>
      <c r="AC86" s="1"/>
    </row>
    <row r="87" spans="21:29" ht="12.75" customHeight="1">
      <c r="U87" s="1"/>
      <c r="V87" s="36"/>
      <c r="W87" s="36"/>
      <c r="X87" s="36"/>
      <c r="Y87" s="36"/>
      <c r="Z87" s="37"/>
      <c r="AA87" s="1"/>
      <c r="AB87" s="38"/>
      <c r="AC87" s="1"/>
    </row>
    <row r="88" spans="21:29" ht="12.75">
      <c r="U88" s="1"/>
      <c r="V88" s="36"/>
      <c r="W88" s="36"/>
      <c r="X88" s="36"/>
      <c r="Y88" s="36"/>
      <c r="Z88" s="37"/>
      <c r="AA88" s="1"/>
      <c r="AB88" s="38"/>
      <c r="AC88" s="1"/>
    </row>
    <row r="89" spans="21:29" ht="12.75">
      <c r="U89" s="1"/>
      <c r="V89" s="36"/>
      <c r="W89" s="36"/>
      <c r="X89" s="36"/>
      <c r="Y89" s="36"/>
      <c r="Z89" s="37"/>
      <c r="AA89" s="1"/>
      <c r="AB89" s="38"/>
      <c r="AC89" s="1"/>
    </row>
  </sheetData>
  <sheetProtection password="CD0A" sheet="1" insertColumns="0" insertRows="0" insertHyperlinks="0" deleteColumns="0" deleteRows="0" selectLockedCells="1" sort="0" autoFilter="0" pivotTables="0"/>
  <mergeCells count="14">
    <mergeCell ref="I6:J6"/>
    <mergeCell ref="C6:G6"/>
    <mergeCell ref="C3:F3"/>
    <mergeCell ref="I3:J3"/>
    <mergeCell ref="B1:B2"/>
    <mergeCell ref="B21:C21"/>
    <mergeCell ref="A9:G9"/>
    <mergeCell ref="I9:N9"/>
    <mergeCell ref="C1:J1"/>
    <mergeCell ref="C2:J2"/>
    <mergeCell ref="C4:G4"/>
    <mergeCell ref="C5:G5"/>
    <mergeCell ref="I4:J4"/>
    <mergeCell ref="I5:J5"/>
  </mergeCells>
  <dataValidations count="10">
    <dataValidation type="list" allowBlank="1" showInputMessage="1" showErrorMessage="1" sqref="J11:J20 B11:B20">
      <formula1>figure</formula1>
    </dataValidation>
    <dataValidation type="list" allowBlank="1" showInputMessage="1" showErrorMessage="1" sqref="K11:K20 C11:C20">
      <formula1>position</formula1>
    </dataValidation>
    <dataValidation type="list" allowBlank="1" showInputMessage="1" showErrorMessage="1" sqref="O11:O20">
      <formula1>"*"</formula1>
    </dataValidation>
    <dataValidation type="list" allowBlank="1" showInputMessage="1" showErrorMessage="1" sqref="A9:G9">
      <formula1>"LIBRE 1"</formula1>
    </dataValidation>
    <dataValidation type="list" allowBlank="1" showInputMessage="1" showErrorMessage="1" sqref="I9:N9">
      <formula1>"LIBRE L"</formula1>
    </dataValidation>
    <dataValidation type="list" allowBlank="1" showInputMessage="1" showErrorMessage="1" sqref="I3">
      <formula1>"FILLE,GARCON"</formula1>
    </dataValidation>
    <dataValidation allowBlank="1" showErrorMessage="1" prompt="Senior F [ 8,6  [&#10;Senior G [ 10,0  [" sqref="L21"/>
    <dataValidation type="list" allowBlank="1" showInputMessage="1" showErrorMessage="1" prompt="2 éléments marqués d'un (*) dont la somme &gt;0.9" sqref="G11:G20">
      <formula1>"*"</formula1>
    </dataValidation>
    <dataValidation allowBlank="1" showInputMessage="1" showErrorMessage="1" prompt="2 éléments marqués d'un (*) et dont la somme est &gt; 0.9" sqref="B21:C21"/>
    <dataValidation allowBlank="1" showInputMessage="1" showErrorMessage="1" prompt="2 éléments marqués d'un (*)" sqref="D21"/>
  </dataValidations>
  <printOptions horizontalCentered="1" verticalCentered="1"/>
  <pageMargins left="0.5118110236220472" right="0.5511811023622047" top="0.31496062992125984" bottom="0.1968503937007874" header="0.31496062992125984" footer="0.15748031496062992"/>
  <pageSetup fitToHeight="1" fitToWidth="1" horizontalDpi="360" verticalDpi="360" orientation="landscape" paperSize="9" scale="82" r:id="rId2"/>
  <headerFooter alignWithMargins="0">
    <oddFooter>&amp;R&amp;"Arial,Italique"&amp;9@Tous droits réservés E.NGUYEN-BA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zoomScale="90" zoomScaleNormal="90" zoomScalePageLayoutView="0" workbookViewId="0" topLeftCell="A1">
      <selection activeCell="H16" sqref="H16"/>
    </sheetView>
  </sheetViews>
  <sheetFormatPr defaultColWidth="11.421875" defaultRowHeight="12.75"/>
  <cols>
    <col min="1" max="1" width="44.140625" style="77" bestFit="1" customWidth="1"/>
    <col min="2" max="16384" width="11.421875" style="77" customWidth="1"/>
  </cols>
  <sheetData>
    <row r="1" spans="1:8" ht="12.75">
      <c r="A1" s="72"/>
      <c r="B1" s="73" t="s">
        <v>12</v>
      </c>
      <c r="C1" s="73" t="s">
        <v>13</v>
      </c>
      <c r="D1" s="73" t="s">
        <v>14</v>
      </c>
      <c r="E1" s="73" t="s">
        <v>15</v>
      </c>
      <c r="F1" s="74"/>
      <c r="G1" s="75"/>
      <c r="H1" s="76" t="s">
        <v>12</v>
      </c>
    </row>
    <row r="2" spans="1:8" ht="12.75">
      <c r="A2" s="72" t="s">
        <v>160</v>
      </c>
      <c r="B2" s="73">
        <v>0</v>
      </c>
      <c r="C2" s="79" t="s">
        <v>91</v>
      </c>
      <c r="D2" s="79" t="s">
        <v>91</v>
      </c>
      <c r="E2" s="79" t="s">
        <v>91</v>
      </c>
      <c r="F2" s="74" t="s">
        <v>163</v>
      </c>
      <c r="G2" s="75"/>
      <c r="H2" s="76" t="s">
        <v>13</v>
      </c>
    </row>
    <row r="3" spans="1:8" ht="12.75">
      <c r="A3" s="72" t="s">
        <v>162</v>
      </c>
      <c r="B3" s="73">
        <v>0</v>
      </c>
      <c r="C3" s="79" t="s">
        <v>91</v>
      </c>
      <c r="D3" s="79" t="s">
        <v>91</v>
      </c>
      <c r="E3" s="79" t="s">
        <v>91</v>
      </c>
      <c r="F3" s="74" t="s">
        <v>163</v>
      </c>
      <c r="G3" s="75"/>
      <c r="H3" s="76" t="s">
        <v>14</v>
      </c>
    </row>
    <row r="4" spans="1:8" ht="12.75">
      <c r="A4" s="90" t="s">
        <v>165</v>
      </c>
      <c r="B4" s="73">
        <v>0</v>
      </c>
      <c r="C4" s="79" t="s">
        <v>91</v>
      </c>
      <c r="D4" s="79" t="s">
        <v>91</v>
      </c>
      <c r="E4" s="79" t="s">
        <v>91</v>
      </c>
      <c r="F4" s="91" t="s">
        <v>164</v>
      </c>
      <c r="G4" s="75"/>
      <c r="H4" s="76" t="s">
        <v>15</v>
      </c>
    </row>
    <row r="5" spans="1:8" ht="12.75">
      <c r="A5" s="72" t="s">
        <v>161</v>
      </c>
      <c r="B5" s="73">
        <v>0</v>
      </c>
      <c r="C5" s="79" t="s">
        <v>91</v>
      </c>
      <c r="D5" s="79" t="s">
        <v>91</v>
      </c>
      <c r="E5" s="79" t="s">
        <v>91</v>
      </c>
      <c r="F5" s="74" t="s">
        <v>164</v>
      </c>
      <c r="G5" s="75"/>
      <c r="H5" s="76"/>
    </row>
    <row r="6" spans="1:7" ht="12.75">
      <c r="A6" s="78" t="s">
        <v>16</v>
      </c>
      <c r="B6" s="79">
        <v>0</v>
      </c>
      <c r="C6" s="79">
        <v>0</v>
      </c>
      <c r="D6" s="79" t="s">
        <v>91</v>
      </c>
      <c r="E6" s="79" t="s">
        <v>91</v>
      </c>
      <c r="F6" s="80">
        <v>0</v>
      </c>
      <c r="G6" s="75"/>
    </row>
    <row r="7" spans="1:7" ht="12.75">
      <c r="A7" s="78" t="s">
        <v>17</v>
      </c>
      <c r="B7" s="79">
        <v>0</v>
      </c>
      <c r="C7" s="79" t="s">
        <v>91</v>
      </c>
      <c r="D7" s="79">
        <v>0</v>
      </c>
      <c r="E7" s="79" t="s">
        <v>91</v>
      </c>
      <c r="F7" s="80">
        <v>0</v>
      </c>
      <c r="G7" s="75"/>
    </row>
    <row r="8" spans="1:7" ht="12.75">
      <c r="A8" s="78" t="s">
        <v>18</v>
      </c>
      <c r="B8" s="79">
        <v>0</v>
      </c>
      <c r="C8" s="79" t="s">
        <v>91</v>
      </c>
      <c r="D8" s="79" t="s">
        <v>91</v>
      </c>
      <c r="E8" s="79" t="s">
        <v>91</v>
      </c>
      <c r="F8" s="80">
        <v>0</v>
      </c>
      <c r="G8" s="75"/>
    </row>
    <row r="9" spans="1:8" ht="12.75">
      <c r="A9" s="78" t="s">
        <v>19</v>
      </c>
      <c r="B9" s="79">
        <v>0.1</v>
      </c>
      <c r="C9" s="79" t="s">
        <v>91</v>
      </c>
      <c r="D9" s="79" t="s">
        <v>91</v>
      </c>
      <c r="E9" s="79" t="s">
        <v>91</v>
      </c>
      <c r="F9" s="80">
        <v>1</v>
      </c>
      <c r="G9" s="75"/>
      <c r="H9" s="75"/>
    </row>
    <row r="10" spans="1:8" ht="12.75">
      <c r="A10" s="78" t="s">
        <v>20</v>
      </c>
      <c r="B10" s="79">
        <v>0.2</v>
      </c>
      <c r="C10" s="79" t="s">
        <v>91</v>
      </c>
      <c r="D10" s="79" t="s">
        <v>91</v>
      </c>
      <c r="E10" s="79" t="s">
        <v>91</v>
      </c>
      <c r="F10" s="80">
        <v>2</v>
      </c>
      <c r="G10" s="75"/>
      <c r="H10" s="75"/>
    </row>
    <row r="11" spans="1:8" ht="12.75">
      <c r="A11" s="78" t="s">
        <v>21</v>
      </c>
      <c r="B11" s="79">
        <v>0</v>
      </c>
      <c r="C11" s="79" t="s">
        <v>91</v>
      </c>
      <c r="D11" s="79" t="s">
        <v>91</v>
      </c>
      <c r="E11" s="79" t="s">
        <v>91</v>
      </c>
      <c r="F11" s="80">
        <v>0</v>
      </c>
      <c r="G11" s="75"/>
      <c r="H11" s="75"/>
    </row>
    <row r="12" spans="1:8" ht="12.75">
      <c r="A12" s="78" t="s">
        <v>22</v>
      </c>
      <c r="B12" s="79">
        <v>0.1</v>
      </c>
      <c r="C12" s="79" t="s">
        <v>91</v>
      </c>
      <c r="D12" s="79" t="s">
        <v>91</v>
      </c>
      <c r="E12" s="79" t="s">
        <v>91</v>
      </c>
      <c r="F12" s="80">
        <v>1</v>
      </c>
      <c r="G12" s="75"/>
      <c r="H12" s="75"/>
    </row>
    <row r="13" spans="1:8" ht="12.75">
      <c r="A13" s="78" t="s">
        <v>159</v>
      </c>
      <c r="B13" s="79">
        <v>0.1</v>
      </c>
      <c r="C13" s="79" t="s">
        <v>91</v>
      </c>
      <c r="D13" s="79" t="s">
        <v>91</v>
      </c>
      <c r="E13" s="79" t="s">
        <v>91</v>
      </c>
      <c r="F13" s="80">
        <v>1</v>
      </c>
      <c r="G13" s="75"/>
      <c r="H13" s="75"/>
    </row>
    <row r="14" spans="1:8" ht="12.75">
      <c r="A14" s="78" t="s">
        <v>23</v>
      </c>
      <c r="B14" s="79">
        <v>0</v>
      </c>
      <c r="C14" s="79" t="s">
        <v>91</v>
      </c>
      <c r="D14" s="79" t="s">
        <v>91</v>
      </c>
      <c r="E14" s="79" t="s">
        <v>91</v>
      </c>
      <c r="F14" s="80">
        <v>0</v>
      </c>
      <c r="G14" s="75"/>
      <c r="H14" s="75"/>
    </row>
    <row r="15" spans="1:8" ht="12.75">
      <c r="A15" s="78" t="s">
        <v>24</v>
      </c>
      <c r="B15" s="79">
        <v>0.1</v>
      </c>
      <c r="C15" s="79" t="s">
        <v>91</v>
      </c>
      <c r="D15" s="79" t="s">
        <v>91</v>
      </c>
      <c r="E15" s="79" t="s">
        <v>91</v>
      </c>
      <c r="F15" s="80">
        <v>1</v>
      </c>
      <c r="G15" s="75"/>
      <c r="H15" s="75"/>
    </row>
    <row r="16" spans="1:8" ht="12.75">
      <c r="A16" s="78" t="s">
        <v>25</v>
      </c>
      <c r="B16" s="79">
        <v>0.1</v>
      </c>
      <c r="C16" s="79" t="s">
        <v>91</v>
      </c>
      <c r="D16" s="79" t="s">
        <v>91</v>
      </c>
      <c r="E16" s="79" t="s">
        <v>91</v>
      </c>
      <c r="F16" s="80">
        <v>1</v>
      </c>
      <c r="G16" s="75"/>
      <c r="H16" s="75"/>
    </row>
    <row r="17" spans="1:8" ht="12.75">
      <c r="A17" s="78" t="s">
        <v>26</v>
      </c>
      <c r="B17" s="79">
        <v>0.2</v>
      </c>
      <c r="C17" s="79" t="s">
        <v>91</v>
      </c>
      <c r="D17" s="79" t="s">
        <v>91</v>
      </c>
      <c r="E17" s="79" t="s">
        <v>91</v>
      </c>
      <c r="F17" s="80">
        <v>11</v>
      </c>
      <c r="G17" s="75"/>
      <c r="H17" s="75"/>
    </row>
    <row r="18" spans="1:8" ht="12.75">
      <c r="A18" s="78" t="s">
        <v>27</v>
      </c>
      <c r="B18" s="79">
        <v>0.1</v>
      </c>
      <c r="C18" s="79" t="s">
        <v>91</v>
      </c>
      <c r="D18" s="79" t="s">
        <v>91</v>
      </c>
      <c r="E18" s="79" t="s">
        <v>91</v>
      </c>
      <c r="F18" s="80">
        <v>10</v>
      </c>
      <c r="G18" s="75"/>
      <c r="H18" s="75"/>
    </row>
    <row r="19" spans="1:8" ht="12.75">
      <c r="A19" s="78" t="s">
        <v>28</v>
      </c>
      <c r="B19" s="79">
        <v>0.1</v>
      </c>
      <c r="C19" s="79" t="s">
        <v>91</v>
      </c>
      <c r="D19" s="79" t="s">
        <v>91</v>
      </c>
      <c r="E19" s="79" t="s">
        <v>91</v>
      </c>
      <c r="F19" s="80">
        <v>10</v>
      </c>
      <c r="G19" s="75"/>
      <c r="H19" s="75"/>
    </row>
    <row r="20" spans="1:8" ht="12.75">
      <c r="A20" s="78" t="s">
        <v>29</v>
      </c>
      <c r="B20" s="79">
        <v>0.2</v>
      </c>
      <c r="C20" s="79" t="s">
        <v>91</v>
      </c>
      <c r="D20" s="79" t="s">
        <v>91</v>
      </c>
      <c r="E20" s="79" t="s">
        <v>91</v>
      </c>
      <c r="F20" s="80">
        <v>11</v>
      </c>
      <c r="G20" s="75"/>
      <c r="H20" s="75"/>
    </row>
    <row r="21" spans="1:8" ht="12.75">
      <c r="A21" s="78" t="s">
        <v>94</v>
      </c>
      <c r="B21" s="79">
        <v>0.3</v>
      </c>
      <c r="C21" s="79" t="s">
        <v>91</v>
      </c>
      <c r="D21" s="79" t="s">
        <v>91</v>
      </c>
      <c r="E21" s="79" t="s">
        <v>91</v>
      </c>
      <c r="F21" s="80" t="s">
        <v>95</v>
      </c>
      <c r="G21" s="75"/>
      <c r="H21" s="75"/>
    </row>
    <row r="22" spans="1:8" ht="12.75">
      <c r="A22" s="78" t="s">
        <v>30</v>
      </c>
      <c r="B22" s="79">
        <v>0.1</v>
      </c>
      <c r="C22" s="79" t="s">
        <v>91</v>
      </c>
      <c r="D22" s="79" t="s">
        <v>91</v>
      </c>
      <c r="E22" s="79" t="s">
        <v>91</v>
      </c>
      <c r="F22" s="80">
        <v>10</v>
      </c>
      <c r="G22" s="75"/>
      <c r="H22" s="75"/>
    </row>
    <row r="23" spans="1:8" ht="12.75">
      <c r="A23" s="78" t="s">
        <v>31</v>
      </c>
      <c r="B23" s="79">
        <v>0.2</v>
      </c>
      <c r="C23" s="79" t="s">
        <v>91</v>
      </c>
      <c r="D23" s="79" t="s">
        <v>91</v>
      </c>
      <c r="E23" s="79" t="s">
        <v>91</v>
      </c>
      <c r="F23" s="80">
        <v>11</v>
      </c>
      <c r="G23" s="75"/>
      <c r="H23" s="75"/>
    </row>
    <row r="24" spans="1:8" ht="12.75">
      <c r="A24" s="78" t="s">
        <v>96</v>
      </c>
      <c r="B24" s="79">
        <v>0.3</v>
      </c>
      <c r="C24" s="79" t="s">
        <v>91</v>
      </c>
      <c r="D24" s="79" t="s">
        <v>91</v>
      </c>
      <c r="E24" s="79" t="s">
        <v>91</v>
      </c>
      <c r="F24" s="80" t="s">
        <v>97</v>
      </c>
      <c r="G24" s="75"/>
      <c r="H24" s="75"/>
    </row>
    <row r="25" spans="1:8" ht="12.75">
      <c r="A25" s="81" t="s">
        <v>98</v>
      </c>
      <c r="B25" s="79" t="s">
        <v>33</v>
      </c>
      <c r="C25" s="79" t="s">
        <v>33</v>
      </c>
      <c r="D25" s="79" t="s">
        <v>33</v>
      </c>
      <c r="E25" s="79" t="s">
        <v>33</v>
      </c>
      <c r="F25" s="80"/>
      <c r="G25" s="75"/>
      <c r="H25" s="75"/>
    </row>
    <row r="26" spans="1:8" ht="12.75">
      <c r="A26" s="78" t="s">
        <v>99</v>
      </c>
      <c r="B26" s="79" t="s">
        <v>92</v>
      </c>
      <c r="C26" s="79">
        <v>0.5</v>
      </c>
      <c r="D26" s="79">
        <v>0.6</v>
      </c>
      <c r="E26" s="79">
        <v>0.6</v>
      </c>
      <c r="F26" s="80">
        <v>40</v>
      </c>
      <c r="G26" s="75"/>
      <c r="H26" s="75"/>
    </row>
    <row r="27" spans="1:8" ht="12.75">
      <c r="A27" s="78" t="s">
        <v>100</v>
      </c>
      <c r="B27" s="79" t="s">
        <v>92</v>
      </c>
      <c r="C27" s="79">
        <v>0.6</v>
      </c>
      <c r="D27" s="79">
        <v>0.7</v>
      </c>
      <c r="E27" s="79">
        <v>0.7</v>
      </c>
      <c r="F27" s="80" t="s">
        <v>101</v>
      </c>
      <c r="G27" s="75"/>
      <c r="H27" s="75"/>
    </row>
    <row r="28" spans="1:8" ht="12.75">
      <c r="A28" s="78" t="s">
        <v>36</v>
      </c>
      <c r="B28" s="79" t="s">
        <v>92</v>
      </c>
      <c r="C28" s="79">
        <v>0.6</v>
      </c>
      <c r="D28" s="79">
        <v>0.6</v>
      </c>
      <c r="E28" s="79">
        <v>0.6</v>
      </c>
      <c r="F28" s="80">
        <v>41</v>
      </c>
      <c r="G28" s="75"/>
      <c r="H28" s="75"/>
    </row>
    <row r="29" spans="1:8" ht="12.75">
      <c r="A29" s="78" t="s">
        <v>48</v>
      </c>
      <c r="B29" s="79">
        <v>0.8</v>
      </c>
      <c r="C29" s="79" t="s">
        <v>92</v>
      </c>
      <c r="D29" s="79" t="s">
        <v>92</v>
      </c>
      <c r="E29" s="79">
        <v>0.8</v>
      </c>
      <c r="F29" s="80">
        <v>43</v>
      </c>
      <c r="G29" s="75"/>
      <c r="H29" s="75"/>
    </row>
    <row r="30" spans="1:8" ht="12.75">
      <c r="A30" s="78" t="s">
        <v>49</v>
      </c>
      <c r="B30" s="79">
        <v>1</v>
      </c>
      <c r="C30" s="79" t="s">
        <v>92</v>
      </c>
      <c r="D30" s="79" t="s">
        <v>92</v>
      </c>
      <c r="E30" s="79">
        <v>1</v>
      </c>
      <c r="F30" s="80">
        <v>45</v>
      </c>
      <c r="G30" s="75"/>
      <c r="H30" s="75"/>
    </row>
    <row r="31" spans="1:8" ht="12.75">
      <c r="A31" s="78" t="s">
        <v>50</v>
      </c>
      <c r="B31" s="79">
        <v>1.2</v>
      </c>
      <c r="C31" s="79" t="s">
        <v>92</v>
      </c>
      <c r="D31" s="79" t="s">
        <v>92</v>
      </c>
      <c r="E31" s="79">
        <v>1.2</v>
      </c>
      <c r="F31" s="80">
        <v>47</v>
      </c>
      <c r="G31" s="75"/>
      <c r="H31" s="75"/>
    </row>
    <row r="32" spans="1:8" ht="12.75">
      <c r="A32" s="78" t="s">
        <v>102</v>
      </c>
      <c r="B32" s="79">
        <v>0.3</v>
      </c>
      <c r="C32" s="79">
        <v>0.3</v>
      </c>
      <c r="D32" s="79">
        <v>0.3</v>
      </c>
      <c r="E32" s="79">
        <v>0.3</v>
      </c>
      <c r="F32" s="80">
        <v>30</v>
      </c>
      <c r="G32" s="75"/>
      <c r="H32" s="75"/>
    </row>
    <row r="33" spans="1:8" ht="12.75">
      <c r="A33" s="78" t="s">
        <v>52</v>
      </c>
      <c r="B33" s="79" t="s">
        <v>92</v>
      </c>
      <c r="C33" s="79">
        <v>0.8</v>
      </c>
      <c r="D33" s="79">
        <v>0.9</v>
      </c>
      <c r="E33" s="79">
        <v>0.9</v>
      </c>
      <c r="F33" s="80" t="s">
        <v>103</v>
      </c>
      <c r="G33" s="75"/>
      <c r="H33" s="75"/>
    </row>
    <row r="34" spans="1:8" ht="12.75">
      <c r="A34" s="78" t="s">
        <v>42</v>
      </c>
      <c r="B34" s="79" t="s">
        <v>92</v>
      </c>
      <c r="C34" s="79">
        <v>0.5</v>
      </c>
      <c r="D34" s="79">
        <v>0.6</v>
      </c>
      <c r="E34" s="79">
        <v>0.6</v>
      </c>
      <c r="F34" s="80">
        <v>40</v>
      </c>
      <c r="G34" s="75"/>
      <c r="H34" s="75"/>
    </row>
    <row r="35" spans="1:8" ht="12.75">
      <c r="A35" s="78" t="s">
        <v>38</v>
      </c>
      <c r="B35" s="79" t="s">
        <v>92</v>
      </c>
      <c r="C35" s="79">
        <v>0.6</v>
      </c>
      <c r="D35" s="79">
        <v>0.7</v>
      </c>
      <c r="E35" s="79">
        <v>0.7</v>
      </c>
      <c r="F35" s="80">
        <v>50</v>
      </c>
      <c r="G35" s="75"/>
      <c r="H35" s="75"/>
    </row>
    <row r="36" spans="1:8" ht="12.75">
      <c r="A36" s="78" t="s">
        <v>39</v>
      </c>
      <c r="B36" s="79" t="s">
        <v>92</v>
      </c>
      <c r="C36" s="79">
        <v>0.7</v>
      </c>
      <c r="D36" s="79">
        <v>0.7</v>
      </c>
      <c r="E36" s="79">
        <v>0.7</v>
      </c>
      <c r="F36" s="80">
        <v>51</v>
      </c>
      <c r="G36" s="75"/>
      <c r="H36" s="75"/>
    </row>
    <row r="37" spans="1:8" ht="12.75">
      <c r="A37" s="78" t="s">
        <v>40</v>
      </c>
      <c r="B37" s="79" t="s">
        <v>92</v>
      </c>
      <c r="C37" s="79">
        <v>0.9</v>
      </c>
      <c r="D37" s="79">
        <v>0.9</v>
      </c>
      <c r="E37" s="79">
        <v>0.9</v>
      </c>
      <c r="F37" s="80">
        <v>53</v>
      </c>
      <c r="G37" s="75"/>
      <c r="H37" s="75"/>
    </row>
    <row r="38" spans="1:8" ht="12.75">
      <c r="A38" s="78" t="s">
        <v>41</v>
      </c>
      <c r="B38" s="79" t="s">
        <v>92</v>
      </c>
      <c r="C38" s="79">
        <v>1.1</v>
      </c>
      <c r="D38" s="79">
        <v>1.1</v>
      </c>
      <c r="E38" s="79">
        <v>1.1</v>
      </c>
      <c r="F38" s="80">
        <v>55</v>
      </c>
      <c r="G38" s="75"/>
      <c r="H38" s="75"/>
    </row>
    <row r="39" spans="1:8" ht="12.75">
      <c r="A39" s="81" t="s">
        <v>104</v>
      </c>
      <c r="B39" s="79" t="s">
        <v>33</v>
      </c>
      <c r="C39" s="79" t="s">
        <v>33</v>
      </c>
      <c r="D39" s="79" t="s">
        <v>33</v>
      </c>
      <c r="E39" s="79" t="s">
        <v>33</v>
      </c>
      <c r="F39" s="80"/>
      <c r="G39" s="75"/>
      <c r="H39" s="75"/>
    </row>
    <row r="40" spans="1:8" ht="12.75">
      <c r="A40" s="78" t="s">
        <v>34</v>
      </c>
      <c r="B40" s="79" t="s">
        <v>92</v>
      </c>
      <c r="C40" s="79">
        <v>0.5</v>
      </c>
      <c r="D40" s="79">
        <v>0.6</v>
      </c>
      <c r="E40" s="79">
        <v>0.6</v>
      </c>
      <c r="F40" s="80">
        <v>40</v>
      </c>
      <c r="G40" s="75"/>
      <c r="H40" s="75"/>
    </row>
    <row r="41" spans="1:8" ht="12.75">
      <c r="A41" s="78" t="s">
        <v>105</v>
      </c>
      <c r="B41" s="79" t="s">
        <v>92</v>
      </c>
      <c r="C41" s="79">
        <v>0.5</v>
      </c>
      <c r="D41" s="79">
        <v>0.6</v>
      </c>
      <c r="E41" s="79">
        <v>0.6</v>
      </c>
      <c r="F41" s="80" t="s">
        <v>90</v>
      </c>
      <c r="G41" s="75"/>
      <c r="H41" s="75"/>
    </row>
    <row r="42" spans="1:8" ht="12.75">
      <c r="A42" s="78" t="s">
        <v>106</v>
      </c>
      <c r="B42" s="79" t="s">
        <v>92</v>
      </c>
      <c r="C42" s="79">
        <v>0.6</v>
      </c>
      <c r="D42" s="79">
        <v>0.7</v>
      </c>
      <c r="E42" s="79">
        <v>0.7</v>
      </c>
      <c r="F42" s="80" t="s">
        <v>107</v>
      </c>
      <c r="G42" s="75"/>
      <c r="H42" s="75"/>
    </row>
    <row r="43" spans="1:8" ht="12.75">
      <c r="A43" s="78" t="s">
        <v>46</v>
      </c>
      <c r="B43" s="79">
        <v>0.7</v>
      </c>
      <c r="C43" s="79" t="s">
        <v>92</v>
      </c>
      <c r="D43" s="79" t="s">
        <v>92</v>
      </c>
      <c r="E43" s="79">
        <v>0.7</v>
      </c>
      <c r="F43" s="80">
        <v>42</v>
      </c>
      <c r="G43" s="75"/>
      <c r="H43" s="75"/>
    </row>
    <row r="44" spans="1:8" ht="12.75">
      <c r="A44" s="78" t="s">
        <v>47</v>
      </c>
      <c r="B44" s="79">
        <v>0.9</v>
      </c>
      <c r="C44" s="79" t="s">
        <v>92</v>
      </c>
      <c r="D44" s="79" t="s">
        <v>92</v>
      </c>
      <c r="E44" s="79">
        <v>0.9</v>
      </c>
      <c r="F44" s="80">
        <v>44</v>
      </c>
      <c r="G44" s="75"/>
      <c r="H44" s="75"/>
    </row>
    <row r="45" spans="1:8" ht="12.75">
      <c r="A45" s="78" t="s">
        <v>43</v>
      </c>
      <c r="B45" s="79" t="s">
        <v>92</v>
      </c>
      <c r="C45" s="79">
        <v>0.3</v>
      </c>
      <c r="D45" s="79">
        <v>0.3</v>
      </c>
      <c r="E45" s="79">
        <v>0.3</v>
      </c>
      <c r="F45" s="80">
        <v>30</v>
      </c>
      <c r="G45" s="75"/>
      <c r="H45" s="75"/>
    </row>
    <row r="46" spans="1:8" ht="12.75">
      <c r="A46" s="78" t="s">
        <v>44</v>
      </c>
      <c r="B46" s="79" t="s">
        <v>92</v>
      </c>
      <c r="C46" s="79">
        <v>0.6</v>
      </c>
      <c r="D46" s="79">
        <v>0.7</v>
      </c>
      <c r="E46" s="79">
        <v>0.7</v>
      </c>
      <c r="F46" s="80">
        <v>50</v>
      </c>
      <c r="G46" s="75"/>
      <c r="H46" s="75"/>
    </row>
    <row r="47" spans="1:8" ht="12.75">
      <c r="A47" s="78" t="s">
        <v>45</v>
      </c>
      <c r="B47" s="79">
        <v>0.8</v>
      </c>
      <c r="C47" s="79" t="s">
        <v>92</v>
      </c>
      <c r="D47" s="79" t="s">
        <v>92</v>
      </c>
      <c r="E47" s="79">
        <v>0.8</v>
      </c>
      <c r="F47" s="80">
        <v>52</v>
      </c>
      <c r="G47" s="75"/>
      <c r="H47" s="75"/>
    </row>
    <row r="48" spans="1:8" ht="12.75">
      <c r="A48" s="81" t="s">
        <v>108</v>
      </c>
      <c r="B48" s="79" t="s">
        <v>33</v>
      </c>
      <c r="C48" s="79" t="s">
        <v>33</v>
      </c>
      <c r="D48" s="79" t="s">
        <v>33</v>
      </c>
      <c r="E48" s="79" t="s">
        <v>33</v>
      </c>
      <c r="F48" s="80"/>
      <c r="G48" s="75"/>
      <c r="H48" s="75"/>
    </row>
    <row r="49" spans="1:8" ht="12.75">
      <c r="A49" s="78" t="s">
        <v>54</v>
      </c>
      <c r="B49" s="79" t="s">
        <v>92</v>
      </c>
      <c r="C49" s="79">
        <v>1.1</v>
      </c>
      <c r="D49" s="79">
        <v>1.3</v>
      </c>
      <c r="E49" s="79">
        <v>1.3</v>
      </c>
      <c r="F49" s="80" t="s">
        <v>109</v>
      </c>
      <c r="G49" s="75"/>
      <c r="H49" s="75"/>
    </row>
    <row r="50" spans="1:8" ht="12.75">
      <c r="A50" s="78" t="s">
        <v>56</v>
      </c>
      <c r="B50" s="79" t="s">
        <v>92</v>
      </c>
      <c r="C50" s="79">
        <v>1.3</v>
      </c>
      <c r="D50" s="79">
        <v>1.5</v>
      </c>
      <c r="E50" s="79">
        <v>1.5</v>
      </c>
      <c r="F50" s="80" t="s">
        <v>110</v>
      </c>
      <c r="G50" s="75"/>
      <c r="H50" s="75"/>
    </row>
    <row r="51" spans="1:8" ht="12.75">
      <c r="A51" s="78" t="s">
        <v>57</v>
      </c>
      <c r="B51" s="79" t="s">
        <v>92</v>
      </c>
      <c r="C51" s="82">
        <v>1.5</v>
      </c>
      <c r="D51" s="82">
        <v>1.7</v>
      </c>
      <c r="E51" s="82">
        <v>1.7</v>
      </c>
      <c r="F51" s="80" t="s">
        <v>111</v>
      </c>
      <c r="G51" s="75"/>
      <c r="H51" s="75"/>
    </row>
    <row r="52" spans="1:8" ht="12.75">
      <c r="A52" s="78" t="s">
        <v>112</v>
      </c>
      <c r="B52" s="79" t="s">
        <v>92</v>
      </c>
      <c r="C52" s="79">
        <v>1.1</v>
      </c>
      <c r="D52" s="79">
        <v>1.3</v>
      </c>
      <c r="E52" s="79">
        <v>1.3</v>
      </c>
      <c r="F52" s="80" t="s">
        <v>113</v>
      </c>
      <c r="G52" s="75"/>
      <c r="H52" s="75"/>
    </row>
    <row r="53" spans="1:8" ht="12.75">
      <c r="A53" s="78" t="s">
        <v>88</v>
      </c>
      <c r="B53" s="79" t="s">
        <v>92</v>
      </c>
      <c r="C53" s="79">
        <v>1.3</v>
      </c>
      <c r="D53" s="79">
        <v>1.5</v>
      </c>
      <c r="E53" s="79">
        <v>1.5</v>
      </c>
      <c r="F53" s="80" t="s">
        <v>114</v>
      </c>
      <c r="G53" s="75"/>
      <c r="H53" s="75"/>
    </row>
    <row r="54" spans="1:8" ht="12.75">
      <c r="A54" s="78" t="s">
        <v>63</v>
      </c>
      <c r="B54" s="79" t="s">
        <v>92</v>
      </c>
      <c r="C54" s="82">
        <v>1.5</v>
      </c>
      <c r="D54" s="82">
        <v>1.7</v>
      </c>
      <c r="E54" s="82">
        <v>1.7</v>
      </c>
      <c r="F54" s="80" t="s">
        <v>115</v>
      </c>
      <c r="G54" s="75"/>
      <c r="H54" s="75"/>
    </row>
    <row r="55" spans="1:8" ht="12.75">
      <c r="A55" s="78" t="s">
        <v>116</v>
      </c>
      <c r="B55" s="79" t="s">
        <v>92</v>
      </c>
      <c r="C55" s="82">
        <v>1.7</v>
      </c>
      <c r="D55" s="82">
        <v>1.9</v>
      </c>
      <c r="E55" s="82">
        <v>1.9</v>
      </c>
      <c r="F55" s="83" t="s">
        <v>117</v>
      </c>
      <c r="G55" s="75"/>
      <c r="H55" s="75"/>
    </row>
    <row r="56" spans="1:8" ht="12.75">
      <c r="A56" s="78" t="s">
        <v>118</v>
      </c>
      <c r="B56" s="79" t="s">
        <v>92</v>
      </c>
      <c r="C56" s="79">
        <v>1</v>
      </c>
      <c r="D56" s="79">
        <v>1.2</v>
      </c>
      <c r="E56" s="79">
        <v>1.2</v>
      </c>
      <c r="F56" s="80" t="s">
        <v>119</v>
      </c>
      <c r="G56" s="75"/>
      <c r="H56" s="75"/>
    </row>
    <row r="57" spans="1:8" ht="12.75">
      <c r="A57" s="78" t="s">
        <v>66</v>
      </c>
      <c r="B57" s="79" t="s">
        <v>92</v>
      </c>
      <c r="C57" s="79">
        <v>1.2</v>
      </c>
      <c r="D57" s="79">
        <v>1.4</v>
      </c>
      <c r="E57" s="79">
        <v>1.4</v>
      </c>
      <c r="F57" s="83" t="s">
        <v>120</v>
      </c>
      <c r="G57" s="75"/>
      <c r="H57" s="75"/>
    </row>
    <row r="58" spans="1:8" ht="12.75">
      <c r="A58" s="81" t="s">
        <v>121</v>
      </c>
      <c r="B58" s="79" t="s">
        <v>33</v>
      </c>
      <c r="C58" s="79" t="s">
        <v>33</v>
      </c>
      <c r="D58" s="79" t="s">
        <v>33</v>
      </c>
      <c r="E58" s="79" t="s">
        <v>33</v>
      </c>
      <c r="F58" s="80"/>
      <c r="G58" s="75"/>
      <c r="H58" s="75"/>
    </row>
    <row r="59" spans="1:8" ht="12.75">
      <c r="A59" s="78" t="s">
        <v>53</v>
      </c>
      <c r="B59" s="79" t="s">
        <v>92</v>
      </c>
      <c r="C59" s="79">
        <v>1</v>
      </c>
      <c r="D59" s="79">
        <v>1.2</v>
      </c>
      <c r="E59" s="79">
        <v>1.2</v>
      </c>
      <c r="F59" s="83" t="s">
        <v>119</v>
      </c>
      <c r="G59" s="75"/>
      <c r="H59" s="75"/>
    </row>
    <row r="60" spans="1:8" ht="12.75">
      <c r="A60" s="78" t="s">
        <v>59</v>
      </c>
      <c r="B60" s="79" t="s">
        <v>92</v>
      </c>
      <c r="C60" s="79">
        <v>1.2</v>
      </c>
      <c r="D60" s="79">
        <v>1.4</v>
      </c>
      <c r="E60" s="79">
        <v>1.4</v>
      </c>
      <c r="F60" s="83" t="s">
        <v>122</v>
      </c>
      <c r="G60" s="75"/>
      <c r="H60" s="75"/>
    </row>
    <row r="61" spans="1:8" ht="12.75">
      <c r="A61" s="78" t="s">
        <v>60</v>
      </c>
      <c r="B61" s="79" t="s">
        <v>92</v>
      </c>
      <c r="C61" s="79">
        <v>1.4</v>
      </c>
      <c r="D61" s="79">
        <v>1.6</v>
      </c>
      <c r="E61" s="79">
        <v>1.6</v>
      </c>
      <c r="F61" s="80" t="s">
        <v>123</v>
      </c>
      <c r="G61" s="75"/>
      <c r="H61" s="75"/>
    </row>
    <row r="62" spans="1:8" ht="12.75">
      <c r="A62" s="78" t="s">
        <v>61</v>
      </c>
      <c r="B62" s="79" t="s">
        <v>92</v>
      </c>
      <c r="C62" s="82">
        <v>1.6</v>
      </c>
      <c r="D62" s="82">
        <v>1.8</v>
      </c>
      <c r="E62" s="82">
        <v>1.8</v>
      </c>
      <c r="F62" s="80" t="s">
        <v>124</v>
      </c>
      <c r="G62" s="75"/>
      <c r="H62" s="75"/>
    </row>
    <row r="63" spans="1:8" ht="12.75">
      <c r="A63" s="78" t="s">
        <v>55</v>
      </c>
      <c r="B63" s="79" t="s">
        <v>92</v>
      </c>
      <c r="C63" s="79">
        <v>1.2</v>
      </c>
      <c r="D63" s="79">
        <v>1.4</v>
      </c>
      <c r="E63" s="79">
        <v>1.4</v>
      </c>
      <c r="F63" s="83" t="s">
        <v>125</v>
      </c>
      <c r="G63" s="75"/>
      <c r="H63" s="75"/>
    </row>
    <row r="64" spans="1:8" ht="12.75">
      <c r="A64" s="78" t="s">
        <v>62</v>
      </c>
      <c r="B64" s="79" t="s">
        <v>92</v>
      </c>
      <c r="C64" s="79">
        <v>1.4</v>
      </c>
      <c r="D64" s="79">
        <v>1.6</v>
      </c>
      <c r="E64" s="79">
        <v>1.6</v>
      </c>
      <c r="F64" s="83" t="s">
        <v>126</v>
      </c>
      <c r="G64" s="75"/>
      <c r="H64" s="75"/>
    </row>
    <row r="65" spans="1:8" ht="12.75">
      <c r="A65" s="78" t="s">
        <v>168</v>
      </c>
      <c r="B65" s="79" t="s">
        <v>92</v>
      </c>
      <c r="C65" s="79">
        <v>1.4</v>
      </c>
      <c r="D65" s="79">
        <v>1.6</v>
      </c>
      <c r="E65" s="79">
        <v>1.6</v>
      </c>
      <c r="F65" s="83" t="s">
        <v>167</v>
      </c>
      <c r="G65" s="75"/>
      <c r="H65" s="75"/>
    </row>
    <row r="66" spans="1:8" ht="12.75">
      <c r="A66" s="78" t="s">
        <v>64</v>
      </c>
      <c r="B66" s="79" t="s">
        <v>92</v>
      </c>
      <c r="C66" s="79">
        <v>1.6</v>
      </c>
      <c r="D66" s="79">
        <v>1.8</v>
      </c>
      <c r="E66" s="79">
        <v>1.8</v>
      </c>
      <c r="F66" s="83" t="s">
        <v>127</v>
      </c>
      <c r="G66" s="75"/>
      <c r="H66" s="75"/>
    </row>
    <row r="67" spans="1:8" ht="12.75">
      <c r="A67" s="84" t="s">
        <v>150</v>
      </c>
      <c r="B67" s="79" t="s">
        <v>92</v>
      </c>
      <c r="C67" s="82">
        <v>1.6</v>
      </c>
      <c r="D67" s="82">
        <v>1.8</v>
      </c>
      <c r="E67" s="82">
        <v>1.8</v>
      </c>
      <c r="F67" s="85" t="s">
        <v>151</v>
      </c>
      <c r="G67" s="75"/>
      <c r="H67" s="75"/>
    </row>
    <row r="68" spans="1:8" ht="12.75">
      <c r="A68" s="78" t="s">
        <v>65</v>
      </c>
      <c r="B68" s="79" t="s">
        <v>92</v>
      </c>
      <c r="C68" s="79">
        <v>1.8</v>
      </c>
      <c r="D68" s="79">
        <v>2</v>
      </c>
      <c r="E68" s="79">
        <v>2</v>
      </c>
      <c r="F68" s="83" t="s">
        <v>128</v>
      </c>
      <c r="G68" s="75"/>
      <c r="H68" s="75"/>
    </row>
    <row r="69" spans="1:8" ht="12.75">
      <c r="A69" s="81" t="s">
        <v>129</v>
      </c>
      <c r="B69" s="79" t="s">
        <v>33</v>
      </c>
      <c r="C69" s="79" t="s">
        <v>33</v>
      </c>
      <c r="D69" s="79" t="s">
        <v>33</v>
      </c>
      <c r="E69" s="79" t="s">
        <v>33</v>
      </c>
      <c r="F69" s="80"/>
      <c r="G69" s="75"/>
      <c r="H69" s="75"/>
    </row>
    <row r="70" spans="1:8" ht="12.75">
      <c r="A70" s="78" t="s">
        <v>130</v>
      </c>
      <c r="B70" s="79" t="s">
        <v>92</v>
      </c>
      <c r="C70" s="79">
        <v>1.3</v>
      </c>
      <c r="D70" s="79">
        <v>1.5</v>
      </c>
      <c r="E70" s="79">
        <v>1.5</v>
      </c>
      <c r="F70" s="83">
        <v>11000</v>
      </c>
      <c r="G70" s="75"/>
      <c r="H70" s="75"/>
    </row>
    <row r="71" spans="1:8" ht="12.75">
      <c r="A71" s="78" t="s">
        <v>68</v>
      </c>
      <c r="B71" s="79" t="s">
        <v>92</v>
      </c>
      <c r="C71" s="82">
        <v>1.7</v>
      </c>
      <c r="D71" s="110">
        <v>1.8</v>
      </c>
      <c r="E71" s="110">
        <v>1.8</v>
      </c>
      <c r="F71" s="80" t="s">
        <v>131</v>
      </c>
      <c r="G71" s="75"/>
      <c r="H71" s="75"/>
    </row>
    <row r="72" spans="1:8" ht="12.75">
      <c r="A72" s="78" t="s">
        <v>71</v>
      </c>
      <c r="B72" s="79" t="s">
        <v>92</v>
      </c>
      <c r="C72" s="110">
        <v>1.8</v>
      </c>
      <c r="D72" s="110">
        <v>1.8</v>
      </c>
      <c r="E72" s="110">
        <v>1.8</v>
      </c>
      <c r="F72" s="80" t="s">
        <v>133</v>
      </c>
      <c r="G72" s="75"/>
      <c r="H72" s="75"/>
    </row>
    <row r="73" spans="1:8" ht="12.75">
      <c r="A73" s="84" t="s">
        <v>152</v>
      </c>
      <c r="B73" s="79" t="s">
        <v>92</v>
      </c>
      <c r="C73" s="110">
        <v>1.8</v>
      </c>
      <c r="D73" s="110">
        <v>1.8</v>
      </c>
      <c r="E73" s="110">
        <v>1.8</v>
      </c>
      <c r="F73" s="86" t="s">
        <v>153</v>
      </c>
      <c r="G73" s="75"/>
      <c r="H73" s="75"/>
    </row>
    <row r="74" spans="1:8" ht="12.75">
      <c r="A74" s="78" t="s">
        <v>134</v>
      </c>
      <c r="B74" s="79" t="s">
        <v>92</v>
      </c>
      <c r="C74" s="110">
        <v>1.8</v>
      </c>
      <c r="D74" s="110">
        <v>1.8</v>
      </c>
      <c r="E74" s="110">
        <v>1.8</v>
      </c>
      <c r="F74" s="86" t="s">
        <v>135</v>
      </c>
      <c r="G74" s="75"/>
      <c r="H74" s="75"/>
    </row>
    <row r="75" spans="1:8" ht="12.75">
      <c r="A75" s="84" t="s">
        <v>156</v>
      </c>
      <c r="B75" s="87" t="s">
        <v>92</v>
      </c>
      <c r="C75" s="110">
        <v>1.8</v>
      </c>
      <c r="D75" s="110">
        <v>1.8</v>
      </c>
      <c r="E75" s="110">
        <v>1.8</v>
      </c>
      <c r="F75" s="86" t="s">
        <v>157</v>
      </c>
      <c r="G75" s="75"/>
      <c r="H75" s="75"/>
    </row>
    <row r="76" spans="1:8" ht="12.75">
      <c r="A76" s="78" t="s">
        <v>138</v>
      </c>
      <c r="B76" s="79" t="s">
        <v>92</v>
      </c>
      <c r="C76" s="110">
        <v>1.8</v>
      </c>
      <c r="D76" s="110">
        <v>1.8</v>
      </c>
      <c r="E76" s="110">
        <v>1.8</v>
      </c>
      <c r="F76" s="80" t="s">
        <v>139</v>
      </c>
      <c r="G76" s="75"/>
      <c r="H76" s="75"/>
    </row>
    <row r="77" spans="1:8" ht="12.75">
      <c r="A77" s="81" t="s">
        <v>136</v>
      </c>
      <c r="B77" s="79" t="s">
        <v>33</v>
      </c>
      <c r="C77" s="79" t="s">
        <v>33</v>
      </c>
      <c r="D77" s="79" t="s">
        <v>33</v>
      </c>
      <c r="E77" s="79" t="s">
        <v>33</v>
      </c>
      <c r="F77" s="80"/>
      <c r="G77" s="75"/>
      <c r="H77" s="75"/>
    </row>
    <row r="78" spans="1:8" ht="12.75">
      <c r="A78" s="84" t="s">
        <v>148</v>
      </c>
      <c r="B78" s="79" t="s">
        <v>92</v>
      </c>
      <c r="C78" s="82">
        <v>1.6</v>
      </c>
      <c r="D78" s="82">
        <v>1.8</v>
      </c>
      <c r="E78" s="82">
        <v>1.8</v>
      </c>
      <c r="F78" s="86" t="s">
        <v>149</v>
      </c>
      <c r="G78" s="75"/>
      <c r="H78" s="75"/>
    </row>
    <row r="79" spans="1:8" ht="12.75">
      <c r="A79" s="78" t="s">
        <v>69</v>
      </c>
      <c r="B79" s="79" t="s">
        <v>92</v>
      </c>
      <c r="C79" s="82">
        <v>1.8</v>
      </c>
      <c r="D79" s="110">
        <v>1.8</v>
      </c>
      <c r="E79" s="110">
        <v>1.8</v>
      </c>
      <c r="F79" s="80" t="s">
        <v>132</v>
      </c>
      <c r="G79" s="75"/>
      <c r="H79" s="75"/>
    </row>
    <row r="80" spans="1:8" ht="12.75">
      <c r="A80" s="84" t="s">
        <v>154</v>
      </c>
      <c r="B80" s="79" t="s">
        <v>92</v>
      </c>
      <c r="C80" s="110">
        <v>1.8</v>
      </c>
      <c r="D80" s="110">
        <v>1.8</v>
      </c>
      <c r="E80" s="110">
        <v>1.8</v>
      </c>
      <c r="F80" s="86" t="s">
        <v>155</v>
      </c>
      <c r="G80" s="75"/>
      <c r="H80" s="75"/>
    </row>
    <row r="81" spans="1:8" ht="12.75">
      <c r="A81" s="78" t="s">
        <v>70</v>
      </c>
      <c r="B81" s="79" t="s">
        <v>92</v>
      </c>
      <c r="C81" s="110">
        <v>1.8</v>
      </c>
      <c r="D81" s="110">
        <v>1.8</v>
      </c>
      <c r="E81" s="110">
        <v>1.8</v>
      </c>
      <c r="F81" s="80" t="s">
        <v>137</v>
      </c>
      <c r="G81" s="75"/>
      <c r="H81" s="75"/>
    </row>
    <row r="82" spans="1:8" ht="12.75">
      <c r="A82" s="81" t="s">
        <v>140</v>
      </c>
      <c r="B82" s="79" t="s">
        <v>33</v>
      </c>
      <c r="C82" s="79" t="s">
        <v>33</v>
      </c>
      <c r="D82" s="79" t="s">
        <v>33</v>
      </c>
      <c r="E82" s="79" t="s">
        <v>33</v>
      </c>
      <c r="F82" s="80"/>
      <c r="G82" s="75"/>
      <c r="H82" s="75"/>
    </row>
    <row r="83" spans="1:8" ht="12.75">
      <c r="A83" s="78" t="s">
        <v>141</v>
      </c>
      <c r="B83" s="79" t="s">
        <v>92</v>
      </c>
      <c r="C83" s="110">
        <v>1.8</v>
      </c>
      <c r="D83" s="110">
        <v>1.8</v>
      </c>
      <c r="E83" s="110">
        <v>1.8</v>
      </c>
      <c r="F83" s="80" t="s">
        <v>142</v>
      </c>
      <c r="G83" s="75"/>
      <c r="H83" s="75"/>
    </row>
    <row r="84" spans="1:8" ht="12.75">
      <c r="A84" s="78" t="s">
        <v>143</v>
      </c>
      <c r="B84" s="79" t="s">
        <v>92</v>
      </c>
      <c r="C84" s="110">
        <v>1.8</v>
      </c>
      <c r="D84" s="110">
        <v>1.8</v>
      </c>
      <c r="E84" s="110">
        <v>1.8</v>
      </c>
      <c r="F84" s="80" t="s">
        <v>144</v>
      </c>
      <c r="G84" s="75"/>
      <c r="H84" s="75"/>
    </row>
    <row r="85" spans="1:8" ht="12.75">
      <c r="A85" s="78" t="s">
        <v>145</v>
      </c>
      <c r="B85" s="79" t="s">
        <v>92</v>
      </c>
      <c r="C85" s="110">
        <v>1.8</v>
      </c>
      <c r="D85" s="110">
        <v>1.8</v>
      </c>
      <c r="E85" s="110">
        <v>1.8</v>
      </c>
      <c r="F85" s="83" t="s">
        <v>146</v>
      </c>
      <c r="G85" s="75"/>
      <c r="H85" s="75"/>
    </row>
    <row r="86" spans="1:8" ht="12.75">
      <c r="A86" s="75"/>
      <c r="B86" s="88"/>
      <c r="C86" s="88"/>
      <c r="D86" s="88"/>
      <c r="E86" s="88"/>
      <c r="F86" s="89"/>
      <c r="G86" s="75"/>
      <c r="H86" s="75"/>
    </row>
  </sheetData>
  <sheetProtection password="CD0A" sheet="1" deleteColumns="0" deleteRows="0"/>
  <printOptions horizontalCentered="1" verticalCentered="1"/>
  <pageMargins left="0.2755905511811024" right="0.1968503937007874" top="0.31496062992125984" bottom="0.31496062992125984" header="0.31496062992125984" footer="0.31496062992125984"/>
  <pageSetup fitToHeight="1" fitToWidth="1" horizontalDpi="300" verticalDpi="300" orientation="portrait" paperSize="9" scale="8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="90" zoomScaleNormal="90" zoomScalePageLayoutView="0" workbookViewId="0" topLeftCell="A54">
      <selection activeCell="A85" sqref="A85"/>
    </sheetView>
  </sheetViews>
  <sheetFormatPr defaultColWidth="11.421875" defaultRowHeight="12.75"/>
  <cols>
    <col min="1" max="1" width="44.140625" style="77" bestFit="1" customWidth="1"/>
    <col min="2" max="16384" width="11.421875" style="77" customWidth="1"/>
  </cols>
  <sheetData>
    <row r="1" spans="1:8" ht="12.75">
      <c r="A1" s="72"/>
      <c r="B1" s="73" t="s">
        <v>12</v>
      </c>
      <c r="C1" s="73" t="s">
        <v>13</v>
      </c>
      <c r="D1" s="73" t="s">
        <v>14</v>
      </c>
      <c r="E1" s="73" t="s">
        <v>15</v>
      </c>
      <c r="F1" s="74"/>
      <c r="G1" s="75"/>
      <c r="H1" s="76" t="s">
        <v>12</v>
      </c>
    </row>
    <row r="2" spans="1:8" ht="12.75">
      <c r="A2" s="72" t="s">
        <v>160</v>
      </c>
      <c r="B2" s="73">
        <v>0</v>
      </c>
      <c r="C2" s="79" t="s">
        <v>91</v>
      </c>
      <c r="D2" s="79" t="s">
        <v>91</v>
      </c>
      <c r="E2" s="79" t="s">
        <v>91</v>
      </c>
      <c r="F2" s="74" t="s">
        <v>163</v>
      </c>
      <c r="G2" s="75"/>
      <c r="H2" s="76" t="s">
        <v>13</v>
      </c>
    </row>
    <row r="3" spans="1:8" ht="12.75">
      <c r="A3" s="72" t="s">
        <v>162</v>
      </c>
      <c r="B3" s="73">
        <v>0</v>
      </c>
      <c r="C3" s="79" t="s">
        <v>91</v>
      </c>
      <c r="D3" s="79" t="s">
        <v>91</v>
      </c>
      <c r="E3" s="79" t="s">
        <v>91</v>
      </c>
      <c r="F3" s="74" t="s">
        <v>163</v>
      </c>
      <c r="G3" s="75"/>
      <c r="H3" s="76" t="s">
        <v>14</v>
      </c>
    </row>
    <row r="4" spans="1:8" ht="12.75">
      <c r="A4" s="90" t="s">
        <v>165</v>
      </c>
      <c r="B4" s="73">
        <v>0</v>
      </c>
      <c r="C4" s="79" t="s">
        <v>91</v>
      </c>
      <c r="D4" s="79" t="s">
        <v>91</v>
      </c>
      <c r="E4" s="79" t="s">
        <v>91</v>
      </c>
      <c r="F4" s="91" t="s">
        <v>164</v>
      </c>
      <c r="G4" s="75"/>
      <c r="H4" s="76" t="s">
        <v>15</v>
      </c>
    </row>
    <row r="5" spans="1:8" ht="12.75">
      <c r="A5" s="72" t="s">
        <v>161</v>
      </c>
      <c r="B5" s="73">
        <v>0</v>
      </c>
      <c r="C5" s="79" t="s">
        <v>91</v>
      </c>
      <c r="D5" s="79" t="s">
        <v>91</v>
      </c>
      <c r="E5" s="79" t="s">
        <v>91</v>
      </c>
      <c r="F5" s="74" t="s">
        <v>164</v>
      </c>
      <c r="G5" s="75"/>
      <c r="H5" s="76"/>
    </row>
    <row r="6" spans="1:7" ht="12.75">
      <c r="A6" s="78" t="s">
        <v>16</v>
      </c>
      <c r="B6" s="79">
        <v>0</v>
      </c>
      <c r="C6" s="79">
        <v>0</v>
      </c>
      <c r="D6" s="79" t="s">
        <v>91</v>
      </c>
      <c r="E6" s="79" t="s">
        <v>91</v>
      </c>
      <c r="F6" s="80">
        <v>0</v>
      </c>
      <c r="G6" s="75"/>
    </row>
    <row r="7" spans="1:7" ht="12.75">
      <c r="A7" s="78" t="s">
        <v>17</v>
      </c>
      <c r="B7" s="79">
        <v>0</v>
      </c>
      <c r="C7" s="79" t="s">
        <v>91</v>
      </c>
      <c r="D7" s="79">
        <v>0</v>
      </c>
      <c r="E7" s="79" t="s">
        <v>91</v>
      </c>
      <c r="F7" s="80">
        <v>0</v>
      </c>
      <c r="G7" s="75"/>
    </row>
    <row r="8" spans="1:7" ht="12.75">
      <c r="A8" s="78" t="s">
        <v>18</v>
      </c>
      <c r="B8" s="79">
        <v>0</v>
      </c>
      <c r="C8" s="79" t="s">
        <v>91</v>
      </c>
      <c r="D8" s="79" t="s">
        <v>91</v>
      </c>
      <c r="E8" s="79" t="s">
        <v>91</v>
      </c>
      <c r="F8" s="80">
        <v>0</v>
      </c>
      <c r="G8" s="75"/>
    </row>
    <row r="9" spans="1:8" ht="12.75">
      <c r="A9" s="78" t="s">
        <v>19</v>
      </c>
      <c r="B9" s="79">
        <v>0.1</v>
      </c>
      <c r="C9" s="79" t="s">
        <v>91</v>
      </c>
      <c r="D9" s="79" t="s">
        <v>91</v>
      </c>
      <c r="E9" s="79" t="s">
        <v>91</v>
      </c>
      <c r="F9" s="80">
        <v>1</v>
      </c>
      <c r="G9" s="75"/>
      <c r="H9" s="75"/>
    </row>
    <row r="10" spans="1:8" ht="12.75">
      <c r="A10" s="78" t="s">
        <v>20</v>
      </c>
      <c r="B10" s="79">
        <v>0.2</v>
      </c>
      <c r="C10" s="79" t="s">
        <v>91</v>
      </c>
      <c r="D10" s="79" t="s">
        <v>91</v>
      </c>
      <c r="E10" s="79" t="s">
        <v>91</v>
      </c>
      <c r="F10" s="80">
        <v>2</v>
      </c>
      <c r="G10" s="75"/>
      <c r="H10" s="75"/>
    </row>
    <row r="11" spans="1:8" ht="12.75">
      <c r="A11" s="78" t="s">
        <v>21</v>
      </c>
      <c r="B11" s="79">
        <v>0</v>
      </c>
      <c r="C11" s="79" t="s">
        <v>91</v>
      </c>
      <c r="D11" s="79" t="s">
        <v>91</v>
      </c>
      <c r="E11" s="79" t="s">
        <v>91</v>
      </c>
      <c r="F11" s="80">
        <v>0</v>
      </c>
      <c r="G11" s="75"/>
      <c r="H11" s="75"/>
    </row>
    <row r="12" spans="1:8" ht="12.75">
      <c r="A12" s="78" t="s">
        <v>22</v>
      </c>
      <c r="B12" s="79">
        <v>0.1</v>
      </c>
      <c r="C12" s="79" t="s">
        <v>91</v>
      </c>
      <c r="D12" s="79" t="s">
        <v>91</v>
      </c>
      <c r="E12" s="79" t="s">
        <v>91</v>
      </c>
      <c r="F12" s="80">
        <v>1</v>
      </c>
      <c r="G12" s="75"/>
      <c r="H12" s="75"/>
    </row>
    <row r="13" spans="1:8" ht="12.75">
      <c r="A13" s="78" t="s">
        <v>159</v>
      </c>
      <c r="B13" s="79">
        <v>0.1</v>
      </c>
      <c r="C13" s="79" t="s">
        <v>91</v>
      </c>
      <c r="D13" s="79" t="s">
        <v>91</v>
      </c>
      <c r="E13" s="79" t="s">
        <v>91</v>
      </c>
      <c r="F13" s="80">
        <v>1</v>
      </c>
      <c r="G13" s="75"/>
      <c r="H13" s="75"/>
    </row>
    <row r="14" spans="1:8" ht="12.75">
      <c r="A14" s="78" t="s">
        <v>23</v>
      </c>
      <c r="B14" s="79">
        <v>0</v>
      </c>
      <c r="C14" s="79" t="s">
        <v>91</v>
      </c>
      <c r="D14" s="79" t="s">
        <v>91</v>
      </c>
      <c r="E14" s="79" t="s">
        <v>91</v>
      </c>
      <c r="F14" s="80">
        <v>0</v>
      </c>
      <c r="G14" s="75"/>
      <c r="H14" s="75"/>
    </row>
    <row r="15" spans="1:8" ht="12.75">
      <c r="A15" s="78" t="s">
        <v>24</v>
      </c>
      <c r="B15" s="79">
        <v>0.1</v>
      </c>
      <c r="C15" s="79" t="s">
        <v>91</v>
      </c>
      <c r="D15" s="79" t="s">
        <v>91</v>
      </c>
      <c r="E15" s="79" t="s">
        <v>91</v>
      </c>
      <c r="F15" s="80">
        <v>1</v>
      </c>
      <c r="G15" s="75"/>
      <c r="H15" s="75"/>
    </row>
    <row r="16" spans="1:8" ht="12.75">
      <c r="A16" s="78" t="s">
        <v>25</v>
      </c>
      <c r="B16" s="79">
        <v>0.1</v>
      </c>
      <c r="C16" s="79" t="s">
        <v>91</v>
      </c>
      <c r="D16" s="79" t="s">
        <v>91</v>
      </c>
      <c r="E16" s="79" t="s">
        <v>91</v>
      </c>
      <c r="F16" s="80">
        <v>1</v>
      </c>
      <c r="G16" s="75"/>
      <c r="H16" s="75"/>
    </row>
    <row r="17" spans="1:8" ht="12.75">
      <c r="A17" s="78" t="s">
        <v>26</v>
      </c>
      <c r="B17" s="79">
        <v>0.2</v>
      </c>
      <c r="C17" s="79" t="s">
        <v>91</v>
      </c>
      <c r="D17" s="79" t="s">
        <v>91</v>
      </c>
      <c r="E17" s="79" t="s">
        <v>91</v>
      </c>
      <c r="F17" s="80">
        <v>11</v>
      </c>
      <c r="G17" s="75"/>
      <c r="H17" s="75"/>
    </row>
    <row r="18" spans="1:8" ht="12.75">
      <c r="A18" s="78" t="s">
        <v>27</v>
      </c>
      <c r="B18" s="79">
        <v>0.1</v>
      </c>
      <c r="C18" s="79" t="s">
        <v>91</v>
      </c>
      <c r="D18" s="79" t="s">
        <v>91</v>
      </c>
      <c r="E18" s="79" t="s">
        <v>91</v>
      </c>
      <c r="F18" s="80">
        <v>10</v>
      </c>
      <c r="G18" s="75"/>
      <c r="H18" s="75"/>
    </row>
    <row r="19" spans="1:8" ht="12.75">
      <c r="A19" s="78" t="s">
        <v>28</v>
      </c>
      <c r="B19" s="79">
        <v>0.1</v>
      </c>
      <c r="C19" s="79" t="s">
        <v>91</v>
      </c>
      <c r="D19" s="79" t="s">
        <v>91</v>
      </c>
      <c r="E19" s="79" t="s">
        <v>91</v>
      </c>
      <c r="F19" s="80">
        <v>10</v>
      </c>
      <c r="G19" s="75"/>
      <c r="H19" s="75"/>
    </row>
    <row r="20" spans="1:8" ht="12.75">
      <c r="A20" s="78" t="s">
        <v>29</v>
      </c>
      <c r="B20" s="79">
        <v>0.2</v>
      </c>
      <c r="C20" s="79" t="s">
        <v>91</v>
      </c>
      <c r="D20" s="79" t="s">
        <v>91</v>
      </c>
      <c r="E20" s="79" t="s">
        <v>91</v>
      </c>
      <c r="F20" s="80">
        <v>11</v>
      </c>
      <c r="G20" s="75"/>
      <c r="H20" s="75"/>
    </row>
    <row r="21" spans="1:8" ht="12.75">
      <c r="A21" s="78" t="s">
        <v>94</v>
      </c>
      <c r="B21" s="79">
        <v>0.3</v>
      </c>
      <c r="C21" s="79" t="s">
        <v>91</v>
      </c>
      <c r="D21" s="79" t="s">
        <v>91</v>
      </c>
      <c r="E21" s="79" t="s">
        <v>91</v>
      </c>
      <c r="F21" s="80" t="s">
        <v>95</v>
      </c>
      <c r="G21" s="75"/>
      <c r="H21" s="75"/>
    </row>
    <row r="22" spans="1:8" ht="12.75">
      <c r="A22" s="78" t="s">
        <v>30</v>
      </c>
      <c r="B22" s="79">
        <v>0.1</v>
      </c>
      <c r="C22" s="79" t="s">
        <v>91</v>
      </c>
      <c r="D22" s="79" t="s">
        <v>91</v>
      </c>
      <c r="E22" s="79" t="s">
        <v>91</v>
      </c>
      <c r="F22" s="80">
        <v>10</v>
      </c>
      <c r="G22" s="75"/>
      <c r="H22" s="75"/>
    </row>
    <row r="23" spans="1:8" ht="12.75">
      <c r="A23" s="78" t="s">
        <v>31</v>
      </c>
      <c r="B23" s="79">
        <v>0.2</v>
      </c>
      <c r="C23" s="79" t="s">
        <v>91</v>
      </c>
      <c r="D23" s="79" t="s">
        <v>91</v>
      </c>
      <c r="E23" s="79" t="s">
        <v>91</v>
      </c>
      <c r="F23" s="80">
        <v>11</v>
      </c>
      <c r="G23" s="75"/>
      <c r="H23" s="75"/>
    </row>
    <row r="24" spans="1:8" ht="12.75">
      <c r="A24" s="78" t="s">
        <v>96</v>
      </c>
      <c r="B24" s="79">
        <v>0.3</v>
      </c>
      <c r="C24" s="79" t="s">
        <v>91</v>
      </c>
      <c r="D24" s="79" t="s">
        <v>91</v>
      </c>
      <c r="E24" s="79" t="s">
        <v>91</v>
      </c>
      <c r="F24" s="80" t="s">
        <v>97</v>
      </c>
      <c r="G24" s="75"/>
      <c r="H24" s="75"/>
    </row>
    <row r="25" spans="1:8" ht="12.75">
      <c r="A25" s="81" t="s">
        <v>98</v>
      </c>
      <c r="B25" s="79" t="s">
        <v>33</v>
      </c>
      <c r="C25" s="79" t="s">
        <v>33</v>
      </c>
      <c r="D25" s="79" t="s">
        <v>33</v>
      </c>
      <c r="E25" s="79" t="s">
        <v>33</v>
      </c>
      <c r="F25" s="80"/>
      <c r="G25" s="75"/>
      <c r="H25" s="75"/>
    </row>
    <row r="26" spans="1:8" ht="12.75">
      <c r="A26" s="78" t="s">
        <v>99</v>
      </c>
      <c r="B26" s="79" t="s">
        <v>92</v>
      </c>
      <c r="C26" s="79">
        <v>0.5</v>
      </c>
      <c r="D26" s="79">
        <v>0.6</v>
      </c>
      <c r="E26" s="79">
        <v>0.6</v>
      </c>
      <c r="F26" s="80">
        <v>40</v>
      </c>
      <c r="G26" s="75"/>
      <c r="H26" s="75"/>
    </row>
    <row r="27" spans="1:8" ht="12.75">
      <c r="A27" s="78" t="s">
        <v>100</v>
      </c>
      <c r="B27" s="79" t="s">
        <v>92</v>
      </c>
      <c r="C27" s="79">
        <v>0.6</v>
      </c>
      <c r="D27" s="79">
        <v>0.7</v>
      </c>
      <c r="E27" s="79">
        <v>0.7</v>
      </c>
      <c r="F27" s="80" t="s">
        <v>101</v>
      </c>
      <c r="G27" s="75"/>
      <c r="H27" s="75"/>
    </row>
    <row r="28" spans="1:8" ht="12.75">
      <c r="A28" s="78" t="s">
        <v>36</v>
      </c>
      <c r="B28" s="79" t="s">
        <v>92</v>
      </c>
      <c r="C28" s="79">
        <v>0.6</v>
      </c>
      <c r="D28" s="79">
        <v>0.6</v>
      </c>
      <c r="E28" s="79">
        <v>0.6</v>
      </c>
      <c r="F28" s="80">
        <v>41</v>
      </c>
      <c r="G28" s="75"/>
      <c r="H28" s="75"/>
    </row>
    <row r="29" spans="1:8" ht="12.75">
      <c r="A29" s="78" t="s">
        <v>48</v>
      </c>
      <c r="B29" s="79">
        <v>0.8</v>
      </c>
      <c r="C29" s="79" t="s">
        <v>92</v>
      </c>
      <c r="D29" s="79" t="s">
        <v>92</v>
      </c>
      <c r="E29" s="79">
        <v>0.8</v>
      </c>
      <c r="F29" s="80">
        <v>43</v>
      </c>
      <c r="G29" s="75"/>
      <c r="H29" s="75"/>
    </row>
    <row r="30" spans="1:8" ht="12.75">
      <c r="A30" s="78" t="s">
        <v>49</v>
      </c>
      <c r="B30" s="79">
        <v>1</v>
      </c>
      <c r="C30" s="79" t="s">
        <v>92</v>
      </c>
      <c r="D30" s="79" t="s">
        <v>92</v>
      </c>
      <c r="E30" s="79">
        <v>1</v>
      </c>
      <c r="F30" s="80">
        <v>45</v>
      </c>
      <c r="G30" s="75"/>
      <c r="H30" s="75"/>
    </row>
    <row r="31" spans="1:8" ht="12.75">
      <c r="A31" s="78" t="s">
        <v>50</v>
      </c>
      <c r="B31" s="79">
        <v>1.2</v>
      </c>
      <c r="C31" s="79" t="s">
        <v>92</v>
      </c>
      <c r="D31" s="79" t="s">
        <v>92</v>
      </c>
      <c r="E31" s="79">
        <v>1.2</v>
      </c>
      <c r="F31" s="80">
        <v>47</v>
      </c>
      <c r="G31" s="75"/>
      <c r="H31" s="75"/>
    </row>
    <row r="32" spans="1:8" ht="12.75">
      <c r="A32" s="78" t="s">
        <v>102</v>
      </c>
      <c r="B32" s="79">
        <v>0.3</v>
      </c>
      <c r="C32" s="79">
        <v>0.3</v>
      </c>
      <c r="D32" s="79">
        <v>0.3</v>
      </c>
      <c r="E32" s="79">
        <v>0.3</v>
      </c>
      <c r="F32" s="80">
        <v>30</v>
      </c>
      <c r="G32" s="75"/>
      <c r="H32" s="75"/>
    </row>
    <row r="33" spans="1:8" ht="12.75">
      <c r="A33" s="78" t="s">
        <v>52</v>
      </c>
      <c r="B33" s="79" t="s">
        <v>92</v>
      </c>
      <c r="C33" s="79">
        <v>0.8</v>
      </c>
      <c r="D33" s="79">
        <v>0.9</v>
      </c>
      <c r="E33" s="79">
        <v>0.9</v>
      </c>
      <c r="F33" s="80" t="s">
        <v>103</v>
      </c>
      <c r="G33" s="75"/>
      <c r="H33" s="75"/>
    </row>
    <row r="34" spans="1:8" ht="12.75">
      <c r="A34" s="78" t="s">
        <v>42</v>
      </c>
      <c r="B34" s="79" t="s">
        <v>92</v>
      </c>
      <c r="C34" s="79">
        <v>0.5</v>
      </c>
      <c r="D34" s="79">
        <v>0.6</v>
      </c>
      <c r="E34" s="79">
        <v>0.6</v>
      </c>
      <c r="F34" s="80">
        <v>40</v>
      </c>
      <c r="G34" s="75"/>
      <c r="H34" s="75"/>
    </row>
    <row r="35" spans="1:8" ht="12.75">
      <c r="A35" s="78" t="s">
        <v>38</v>
      </c>
      <c r="B35" s="79" t="s">
        <v>92</v>
      </c>
      <c r="C35" s="79">
        <v>0.6</v>
      </c>
      <c r="D35" s="79">
        <v>0.7</v>
      </c>
      <c r="E35" s="79">
        <v>0.7</v>
      </c>
      <c r="F35" s="80">
        <v>50</v>
      </c>
      <c r="G35" s="75"/>
      <c r="H35" s="75"/>
    </row>
    <row r="36" spans="1:8" ht="12.75">
      <c r="A36" s="78" t="s">
        <v>39</v>
      </c>
      <c r="B36" s="79" t="s">
        <v>92</v>
      </c>
      <c r="C36" s="79">
        <v>0.7</v>
      </c>
      <c r="D36" s="79">
        <v>0.7</v>
      </c>
      <c r="E36" s="79">
        <v>0.7</v>
      </c>
      <c r="F36" s="80">
        <v>51</v>
      </c>
      <c r="G36" s="75"/>
      <c r="H36" s="75"/>
    </row>
    <row r="37" spans="1:8" ht="12.75">
      <c r="A37" s="78" t="s">
        <v>40</v>
      </c>
      <c r="B37" s="79" t="s">
        <v>92</v>
      </c>
      <c r="C37" s="79">
        <v>0.9</v>
      </c>
      <c r="D37" s="79">
        <v>0.9</v>
      </c>
      <c r="E37" s="79">
        <v>0.9</v>
      </c>
      <c r="F37" s="80">
        <v>53</v>
      </c>
      <c r="G37" s="75"/>
      <c r="H37" s="75"/>
    </row>
    <row r="38" spans="1:8" ht="12.75">
      <c r="A38" s="78" t="s">
        <v>41</v>
      </c>
      <c r="B38" s="79" t="s">
        <v>92</v>
      </c>
      <c r="C38" s="79">
        <v>1.1</v>
      </c>
      <c r="D38" s="79">
        <v>1.1</v>
      </c>
      <c r="E38" s="79">
        <v>1.1</v>
      </c>
      <c r="F38" s="80">
        <v>55</v>
      </c>
      <c r="G38" s="75"/>
      <c r="H38" s="75"/>
    </row>
    <row r="39" spans="1:8" ht="12.75">
      <c r="A39" s="81" t="s">
        <v>104</v>
      </c>
      <c r="B39" s="79" t="s">
        <v>33</v>
      </c>
      <c r="C39" s="79" t="s">
        <v>33</v>
      </c>
      <c r="D39" s="79" t="s">
        <v>33</v>
      </c>
      <c r="E39" s="79" t="s">
        <v>33</v>
      </c>
      <c r="F39" s="80"/>
      <c r="G39" s="75"/>
      <c r="H39" s="75"/>
    </row>
    <row r="40" spans="1:8" ht="12.75">
      <c r="A40" s="78" t="s">
        <v>34</v>
      </c>
      <c r="B40" s="79" t="s">
        <v>92</v>
      </c>
      <c r="C40" s="79">
        <v>0.5</v>
      </c>
      <c r="D40" s="79">
        <v>0.6</v>
      </c>
      <c r="E40" s="79">
        <v>0.6</v>
      </c>
      <c r="F40" s="80">
        <v>40</v>
      </c>
      <c r="G40" s="75"/>
      <c r="H40" s="75"/>
    </row>
    <row r="41" spans="1:8" ht="12.75">
      <c r="A41" s="78" t="s">
        <v>105</v>
      </c>
      <c r="B41" s="79" t="s">
        <v>92</v>
      </c>
      <c r="C41" s="79">
        <v>0.5</v>
      </c>
      <c r="D41" s="79">
        <v>0.6</v>
      </c>
      <c r="E41" s="79">
        <v>0.6</v>
      </c>
      <c r="F41" s="80" t="s">
        <v>90</v>
      </c>
      <c r="G41" s="75"/>
      <c r="H41" s="75"/>
    </row>
    <row r="42" spans="1:8" ht="12.75">
      <c r="A42" s="78" t="s">
        <v>106</v>
      </c>
      <c r="B42" s="79" t="s">
        <v>92</v>
      </c>
      <c r="C42" s="79">
        <v>0.6</v>
      </c>
      <c r="D42" s="79">
        <v>0.7</v>
      </c>
      <c r="E42" s="79">
        <v>0.7</v>
      </c>
      <c r="F42" s="80" t="s">
        <v>107</v>
      </c>
      <c r="G42" s="75"/>
      <c r="H42" s="75"/>
    </row>
    <row r="43" spans="1:8" ht="12.75">
      <c r="A43" s="78" t="s">
        <v>46</v>
      </c>
      <c r="B43" s="79">
        <v>0.7</v>
      </c>
      <c r="C43" s="79" t="s">
        <v>92</v>
      </c>
      <c r="D43" s="79" t="s">
        <v>92</v>
      </c>
      <c r="E43" s="79">
        <v>0.7</v>
      </c>
      <c r="F43" s="80">
        <v>42</v>
      </c>
      <c r="G43" s="75"/>
      <c r="H43" s="75"/>
    </row>
    <row r="44" spans="1:8" ht="12.75">
      <c r="A44" s="78" t="s">
        <v>47</v>
      </c>
      <c r="B44" s="79">
        <v>0.9</v>
      </c>
      <c r="C44" s="79" t="s">
        <v>92</v>
      </c>
      <c r="D44" s="79" t="s">
        <v>92</v>
      </c>
      <c r="E44" s="79">
        <v>0.9</v>
      </c>
      <c r="F44" s="80">
        <v>44</v>
      </c>
      <c r="G44" s="75"/>
      <c r="H44" s="75"/>
    </row>
    <row r="45" spans="1:8" ht="12.75">
      <c r="A45" s="78" t="s">
        <v>43</v>
      </c>
      <c r="B45" s="79" t="s">
        <v>92</v>
      </c>
      <c r="C45" s="79">
        <v>0.3</v>
      </c>
      <c r="D45" s="79">
        <v>0.3</v>
      </c>
      <c r="E45" s="79">
        <v>0.3</v>
      </c>
      <c r="F45" s="80">
        <v>30</v>
      </c>
      <c r="G45" s="75"/>
      <c r="H45" s="75"/>
    </row>
    <row r="46" spans="1:8" ht="12.75">
      <c r="A46" s="78" t="s">
        <v>44</v>
      </c>
      <c r="B46" s="79" t="s">
        <v>92</v>
      </c>
      <c r="C46" s="79">
        <v>0.6</v>
      </c>
      <c r="D46" s="79">
        <v>0.7</v>
      </c>
      <c r="E46" s="79">
        <v>0.7</v>
      </c>
      <c r="F46" s="80">
        <v>50</v>
      </c>
      <c r="G46" s="75"/>
      <c r="H46" s="75"/>
    </row>
    <row r="47" spans="1:8" ht="12.75">
      <c r="A47" s="78" t="s">
        <v>45</v>
      </c>
      <c r="B47" s="79">
        <v>0.8</v>
      </c>
      <c r="C47" s="79" t="s">
        <v>92</v>
      </c>
      <c r="D47" s="79" t="s">
        <v>92</v>
      </c>
      <c r="E47" s="79">
        <v>0.8</v>
      </c>
      <c r="F47" s="80">
        <v>52</v>
      </c>
      <c r="G47" s="75"/>
      <c r="H47" s="75"/>
    </row>
    <row r="48" spans="1:8" ht="12.75">
      <c r="A48" s="81" t="s">
        <v>108</v>
      </c>
      <c r="B48" s="79" t="s">
        <v>33</v>
      </c>
      <c r="C48" s="79" t="s">
        <v>33</v>
      </c>
      <c r="D48" s="79" t="s">
        <v>33</v>
      </c>
      <c r="E48" s="79" t="s">
        <v>33</v>
      </c>
      <c r="F48" s="80"/>
      <c r="G48" s="75"/>
      <c r="H48" s="75"/>
    </row>
    <row r="49" spans="1:8" ht="12.75">
      <c r="A49" s="78" t="s">
        <v>54</v>
      </c>
      <c r="B49" s="79" t="s">
        <v>92</v>
      </c>
      <c r="C49" s="79">
        <v>1.1</v>
      </c>
      <c r="D49" s="79">
        <v>1.3</v>
      </c>
      <c r="E49" s="79">
        <v>1.3</v>
      </c>
      <c r="F49" s="80" t="s">
        <v>109</v>
      </c>
      <c r="G49" s="75"/>
      <c r="H49" s="75"/>
    </row>
    <row r="50" spans="1:8" ht="12.75">
      <c r="A50" s="78" t="s">
        <v>56</v>
      </c>
      <c r="B50" s="79" t="s">
        <v>92</v>
      </c>
      <c r="C50" s="79">
        <v>1.3</v>
      </c>
      <c r="D50" s="79">
        <v>1.5</v>
      </c>
      <c r="E50" s="79">
        <v>1.5</v>
      </c>
      <c r="F50" s="80" t="s">
        <v>110</v>
      </c>
      <c r="G50" s="75"/>
      <c r="H50" s="75"/>
    </row>
    <row r="51" spans="1:8" ht="12.75">
      <c r="A51" s="78" t="s">
        <v>57</v>
      </c>
      <c r="B51" s="79" t="s">
        <v>92</v>
      </c>
      <c r="C51" s="82">
        <v>1.5</v>
      </c>
      <c r="D51" s="82">
        <v>1.7</v>
      </c>
      <c r="E51" s="82">
        <v>1.7</v>
      </c>
      <c r="F51" s="80" t="s">
        <v>111</v>
      </c>
      <c r="G51" s="75"/>
      <c r="H51" s="75"/>
    </row>
    <row r="52" spans="1:8" ht="12.75">
      <c r="A52" s="78" t="s">
        <v>112</v>
      </c>
      <c r="B52" s="79" t="s">
        <v>92</v>
      </c>
      <c r="C52" s="79">
        <v>1.1</v>
      </c>
      <c r="D52" s="79">
        <v>1.3</v>
      </c>
      <c r="E52" s="79">
        <v>1.3</v>
      </c>
      <c r="F52" s="80" t="s">
        <v>113</v>
      </c>
      <c r="G52" s="75"/>
      <c r="H52" s="75"/>
    </row>
    <row r="53" spans="1:8" ht="12.75">
      <c r="A53" s="78" t="s">
        <v>88</v>
      </c>
      <c r="B53" s="79" t="s">
        <v>92</v>
      </c>
      <c r="C53" s="79">
        <v>1.3</v>
      </c>
      <c r="D53" s="79">
        <v>1.5</v>
      </c>
      <c r="E53" s="79">
        <v>1.5</v>
      </c>
      <c r="F53" s="80" t="s">
        <v>114</v>
      </c>
      <c r="G53" s="75"/>
      <c r="H53" s="75"/>
    </row>
    <row r="54" spans="1:8" ht="12.75">
      <c r="A54" s="78" t="s">
        <v>63</v>
      </c>
      <c r="B54" s="79" t="s">
        <v>92</v>
      </c>
      <c r="C54" s="82">
        <v>1.5</v>
      </c>
      <c r="D54" s="82">
        <v>1.7</v>
      </c>
      <c r="E54" s="82">
        <v>1.7</v>
      </c>
      <c r="F54" s="80" t="s">
        <v>115</v>
      </c>
      <c r="G54" s="75"/>
      <c r="H54" s="75"/>
    </row>
    <row r="55" spans="1:8" ht="12.75">
      <c r="A55" s="78" t="s">
        <v>116</v>
      </c>
      <c r="B55" s="79" t="s">
        <v>92</v>
      </c>
      <c r="C55" s="82">
        <v>1.7</v>
      </c>
      <c r="D55" s="82">
        <v>1.9</v>
      </c>
      <c r="E55" s="82">
        <v>1.9</v>
      </c>
      <c r="F55" s="83" t="s">
        <v>117</v>
      </c>
      <c r="G55" s="75"/>
      <c r="H55" s="75"/>
    </row>
    <row r="56" spans="1:8" ht="12.75">
      <c r="A56" s="78" t="s">
        <v>118</v>
      </c>
      <c r="B56" s="79" t="s">
        <v>92</v>
      </c>
      <c r="C56" s="79">
        <v>1</v>
      </c>
      <c r="D56" s="79">
        <v>1.2</v>
      </c>
      <c r="E56" s="79">
        <v>1.2</v>
      </c>
      <c r="F56" s="80" t="s">
        <v>119</v>
      </c>
      <c r="G56" s="75"/>
      <c r="H56" s="75"/>
    </row>
    <row r="57" spans="1:8" ht="12.75">
      <c r="A57" s="78" t="s">
        <v>66</v>
      </c>
      <c r="B57" s="79" t="s">
        <v>92</v>
      </c>
      <c r="C57" s="79">
        <v>1.2</v>
      </c>
      <c r="D57" s="79">
        <v>1.4</v>
      </c>
      <c r="E57" s="79">
        <v>1.4</v>
      </c>
      <c r="F57" s="83" t="s">
        <v>120</v>
      </c>
      <c r="G57" s="75"/>
      <c r="H57" s="75"/>
    </row>
    <row r="58" spans="1:8" ht="12.75">
      <c r="A58" s="81" t="s">
        <v>121</v>
      </c>
      <c r="B58" s="79" t="s">
        <v>33</v>
      </c>
      <c r="C58" s="79" t="s">
        <v>33</v>
      </c>
      <c r="D58" s="79" t="s">
        <v>33</v>
      </c>
      <c r="E58" s="79" t="s">
        <v>33</v>
      </c>
      <c r="F58" s="80"/>
      <c r="G58" s="75"/>
      <c r="H58" s="75"/>
    </row>
    <row r="59" spans="1:8" ht="12.75">
      <c r="A59" s="78" t="s">
        <v>53</v>
      </c>
      <c r="B59" s="79" t="s">
        <v>92</v>
      </c>
      <c r="C59" s="79">
        <v>1</v>
      </c>
      <c r="D59" s="79">
        <v>1.2</v>
      </c>
      <c r="E59" s="79">
        <v>1.2</v>
      </c>
      <c r="F59" s="83" t="s">
        <v>119</v>
      </c>
      <c r="G59" s="75"/>
      <c r="H59" s="75"/>
    </row>
    <row r="60" spans="1:8" ht="12.75">
      <c r="A60" s="78" t="s">
        <v>59</v>
      </c>
      <c r="B60" s="79" t="s">
        <v>92</v>
      </c>
      <c r="C60" s="79">
        <v>1.2</v>
      </c>
      <c r="D60" s="79">
        <v>1.4</v>
      </c>
      <c r="E60" s="79">
        <v>1.4</v>
      </c>
      <c r="F60" s="83" t="s">
        <v>122</v>
      </c>
      <c r="G60" s="75"/>
      <c r="H60" s="75"/>
    </row>
    <row r="61" spans="1:8" ht="12.75">
      <c r="A61" s="78" t="s">
        <v>60</v>
      </c>
      <c r="B61" s="79" t="s">
        <v>92</v>
      </c>
      <c r="C61" s="79">
        <v>1.4</v>
      </c>
      <c r="D61" s="79">
        <v>1.6</v>
      </c>
      <c r="E61" s="79">
        <v>1.6</v>
      </c>
      <c r="F61" s="80" t="s">
        <v>123</v>
      </c>
      <c r="G61" s="75"/>
      <c r="H61" s="75"/>
    </row>
    <row r="62" spans="1:8" ht="12.75">
      <c r="A62" s="78" t="s">
        <v>61</v>
      </c>
      <c r="B62" s="79" t="s">
        <v>92</v>
      </c>
      <c r="C62" s="82">
        <v>1.6</v>
      </c>
      <c r="D62" s="82">
        <v>1.8</v>
      </c>
      <c r="E62" s="82">
        <v>1.8</v>
      </c>
      <c r="F62" s="80" t="s">
        <v>124</v>
      </c>
      <c r="G62" s="75"/>
      <c r="H62" s="75"/>
    </row>
    <row r="63" spans="1:8" ht="12.75">
      <c r="A63" s="78" t="s">
        <v>55</v>
      </c>
      <c r="B63" s="79" t="s">
        <v>92</v>
      </c>
      <c r="C63" s="79">
        <v>1.2</v>
      </c>
      <c r="D63" s="79">
        <v>1.4</v>
      </c>
      <c r="E63" s="79">
        <v>1.4</v>
      </c>
      <c r="F63" s="83" t="s">
        <v>125</v>
      </c>
      <c r="G63" s="75"/>
      <c r="H63" s="75"/>
    </row>
    <row r="64" spans="1:8" ht="12.75">
      <c r="A64" s="78" t="s">
        <v>62</v>
      </c>
      <c r="B64" s="79" t="s">
        <v>92</v>
      </c>
      <c r="C64" s="79">
        <v>1.4</v>
      </c>
      <c r="D64" s="79">
        <v>1.6</v>
      </c>
      <c r="E64" s="79">
        <v>1.6</v>
      </c>
      <c r="F64" s="83" t="s">
        <v>126</v>
      </c>
      <c r="G64" s="75"/>
      <c r="H64" s="75"/>
    </row>
    <row r="65" spans="1:8" ht="12.75">
      <c r="A65" s="78" t="s">
        <v>168</v>
      </c>
      <c r="B65" s="79" t="s">
        <v>92</v>
      </c>
      <c r="C65" s="79">
        <v>1.4</v>
      </c>
      <c r="D65" s="79">
        <v>1.6</v>
      </c>
      <c r="E65" s="79">
        <v>1.6</v>
      </c>
      <c r="F65" s="83" t="s">
        <v>167</v>
      </c>
      <c r="G65" s="75"/>
      <c r="H65" s="75"/>
    </row>
    <row r="66" spans="1:8" ht="12.75">
      <c r="A66" s="78" t="s">
        <v>64</v>
      </c>
      <c r="B66" s="79" t="s">
        <v>92</v>
      </c>
      <c r="C66" s="79">
        <v>1.6</v>
      </c>
      <c r="D66" s="79">
        <v>1.8</v>
      </c>
      <c r="E66" s="79">
        <v>1.8</v>
      </c>
      <c r="F66" s="83" t="s">
        <v>127</v>
      </c>
      <c r="G66" s="75"/>
      <c r="H66" s="75"/>
    </row>
    <row r="67" spans="1:8" ht="12.75">
      <c r="A67" s="84" t="s">
        <v>150</v>
      </c>
      <c r="B67" s="79" t="s">
        <v>92</v>
      </c>
      <c r="C67" s="82">
        <v>1.6</v>
      </c>
      <c r="D67" s="82">
        <v>1.8</v>
      </c>
      <c r="E67" s="82">
        <v>1.8</v>
      </c>
      <c r="F67" s="85" t="s">
        <v>151</v>
      </c>
      <c r="G67" s="75"/>
      <c r="H67" s="75"/>
    </row>
    <row r="68" spans="1:8" ht="12.75">
      <c r="A68" s="78" t="s">
        <v>65</v>
      </c>
      <c r="B68" s="79" t="s">
        <v>92</v>
      </c>
      <c r="C68" s="79">
        <v>1.8</v>
      </c>
      <c r="D68" s="79">
        <v>2</v>
      </c>
      <c r="E68" s="79">
        <v>2</v>
      </c>
      <c r="F68" s="83" t="s">
        <v>128</v>
      </c>
      <c r="G68" s="75"/>
      <c r="H68" s="75"/>
    </row>
    <row r="69" spans="1:8" ht="12.75">
      <c r="A69" s="81" t="s">
        <v>129</v>
      </c>
      <c r="B69" s="79" t="s">
        <v>33</v>
      </c>
      <c r="C69" s="79" t="s">
        <v>33</v>
      </c>
      <c r="D69" s="79" t="s">
        <v>33</v>
      </c>
      <c r="E69" s="79" t="s">
        <v>33</v>
      </c>
      <c r="F69" s="80"/>
      <c r="G69" s="75"/>
      <c r="H69" s="75"/>
    </row>
    <row r="70" spans="1:8" ht="12.75">
      <c r="A70" s="78" t="s">
        <v>130</v>
      </c>
      <c r="B70" s="79" t="s">
        <v>92</v>
      </c>
      <c r="C70" s="79">
        <v>1.3</v>
      </c>
      <c r="D70" s="79">
        <v>1.5</v>
      </c>
      <c r="E70" s="79">
        <v>1.5</v>
      </c>
      <c r="F70" s="83">
        <v>11000</v>
      </c>
      <c r="G70" s="75"/>
      <c r="H70" s="75"/>
    </row>
    <row r="71" spans="1:8" ht="12.75">
      <c r="A71" s="78" t="s">
        <v>68</v>
      </c>
      <c r="B71" s="79" t="s">
        <v>92</v>
      </c>
      <c r="C71" s="82">
        <v>1.7</v>
      </c>
      <c r="D71" s="82">
        <v>2</v>
      </c>
      <c r="E71" s="82">
        <v>2</v>
      </c>
      <c r="F71" s="80" t="s">
        <v>131</v>
      </c>
      <c r="G71" s="75"/>
      <c r="H71" s="75"/>
    </row>
    <row r="72" spans="1:8" ht="12.75">
      <c r="A72" s="78" t="s">
        <v>71</v>
      </c>
      <c r="B72" s="79" t="s">
        <v>92</v>
      </c>
      <c r="C72" s="82">
        <v>1.9</v>
      </c>
      <c r="D72" s="82">
        <v>2.2</v>
      </c>
      <c r="E72" s="82">
        <v>2.2</v>
      </c>
      <c r="F72" s="80" t="s">
        <v>133</v>
      </c>
      <c r="G72" s="75"/>
      <c r="H72" s="75"/>
    </row>
    <row r="73" spans="1:8" ht="12.75">
      <c r="A73" s="84" t="s">
        <v>152</v>
      </c>
      <c r="B73" s="79" t="s">
        <v>92</v>
      </c>
      <c r="C73" s="82">
        <v>1.9</v>
      </c>
      <c r="D73" s="82">
        <v>2.2</v>
      </c>
      <c r="E73" s="82">
        <v>2.2</v>
      </c>
      <c r="F73" s="86" t="s">
        <v>153</v>
      </c>
      <c r="G73" s="75"/>
      <c r="H73" s="75"/>
    </row>
    <row r="74" spans="1:8" ht="12.75">
      <c r="A74" s="78" t="s">
        <v>134</v>
      </c>
      <c r="B74" s="79" t="s">
        <v>92</v>
      </c>
      <c r="C74" s="79">
        <v>1.9</v>
      </c>
      <c r="D74" s="79">
        <v>2.2</v>
      </c>
      <c r="E74" s="79">
        <v>2.2</v>
      </c>
      <c r="F74" s="86" t="s">
        <v>135</v>
      </c>
      <c r="G74" s="75"/>
      <c r="H74" s="75"/>
    </row>
    <row r="75" spans="1:8" ht="12.75">
      <c r="A75" s="84" t="s">
        <v>156</v>
      </c>
      <c r="B75" s="87" t="s">
        <v>92</v>
      </c>
      <c r="C75" s="82">
        <v>2.1</v>
      </c>
      <c r="D75" s="82">
        <v>2.4</v>
      </c>
      <c r="E75" s="82">
        <v>2.4</v>
      </c>
      <c r="F75" s="86" t="s">
        <v>157</v>
      </c>
      <c r="G75" s="75"/>
      <c r="H75" s="75"/>
    </row>
    <row r="76" spans="1:8" ht="12.75">
      <c r="A76" s="78" t="s">
        <v>138</v>
      </c>
      <c r="B76" s="79" t="s">
        <v>92</v>
      </c>
      <c r="C76" s="79">
        <v>2.1</v>
      </c>
      <c r="D76" s="79">
        <v>2.4</v>
      </c>
      <c r="E76" s="79">
        <v>2.4</v>
      </c>
      <c r="F76" s="80" t="s">
        <v>139</v>
      </c>
      <c r="G76" s="75"/>
      <c r="H76" s="75"/>
    </row>
    <row r="77" spans="1:8" ht="12.75">
      <c r="A77" s="81" t="s">
        <v>136</v>
      </c>
      <c r="B77" s="79" t="s">
        <v>33</v>
      </c>
      <c r="C77" s="79" t="s">
        <v>33</v>
      </c>
      <c r="D77" s="79" t="s">
        <v>33</v>
      </c>
      <c r="E77" s="79" t="s">
        <v>33</v>
      </c>
      <c r="F77" s="80"/>
      <c r="G77" s="75"/>
      <c r="H77" s="75"/>
    </row>
    <row r="78" spans="1:8" ht="12.75">
      <c r="A78" s="84" t="s">
        <v>148</v>
      </c>
      <c r="B78" s="79" t="s">
        <v>92</v>
      </c>
      <c r="C78" s="82">
        <v>1.6</v>
      </c>
      <c r="D78" s="82">
        <v>1.8</v>
      </c>
      <c r="E78" s="82">
        <v>1.8</v>
      </c>
      <c r="F78" s="86" t="s">
        <v>149</v>
      </c>
      <c r="G78" s="75"/>
      <c r="H78" s="75"/>
    </row>
    <row r="79" spans="1:8" ht="12.75">
      <c r="A79" s="78" t="s">
        <v>69</v>
      </c>
      <c r="B79" s="79" t="s">
        <v>92</v>
      </c>
      <c r="C79" s="82">
        <v>1.8</v>
      </c>
      <c r="D79" s="82">
        <v>2.1</v>
      </c>
      <c r="E79" s="82">
        <v>2.1</v>
      </c>
      <c r="F79" s="80" t="s">
        <v>132</v>
      </c>
      <c r="G79" s="75"/>
      <c r="H79" s="75"/>
    </row>
    <row r="80" spans="1:8" ht="12.75">
      <c r="A80" s="84" t="s">
        <v>154</v>
      </c>
      <c r="B80" s="79" t="s">
        <v>92</v>
      </c>
      <c r="C80" s="82">
        <v>2</v>
      </c>
      <c r="D80" s="82">
        <v>2.3</v>
      </c>
      <c r="E80" s="82">
        <v>2.3</v>
      </c>
      <c r="F80" s="86" t="s">
        <v>155</v>
      </c>
      <c r="G80" s="75"/>
      <c r="H80" s="75"/>
    </row>
    <row r="81" spans="1:8" ht="12.75">
      <c r="A81" s="78" t="s">
        <v>190</v>
      </c>
      <c r="B81" s="79" t="s">
        <v>92</v>
      </c>
      <c r="C81" s="82">
        <v>2</v>
      </c>
      <c r="D81" s="82">
        <v>2.3</v>
      </c>
      <c r="E81" s="82">
        <v>2.3</v>
      </c>
      <c r="F81" s="80" t="s">
        <v>189</v>
      </c>
      <c r="G81" s="75"/>
      <c r="H81" s="75"/>
    </row>
    <row r="82" spans="1:8" ht="12.75">
      <c r="A82" s="78" t="s">
        <v>70</v>
      </c>
      <c r="B82" s="79" t="s">
        <v>92</v>
      </c>
      <c r="C82" s="82">
        <v>2.2</v>
      </c>
      <c r="D82" s="82">
        <v>2.5</v>
      </c>
      <c r="E82" s="82">
        <v>2.5</v>
      </c>
      <c r="F82" s="80" t="s">
        <v>137</v>
      </c>
      <c r="G82" s="75"/>
      <c r="H82" s="75"/>
    </row>
    <row r="83" spans="1:8" ht="12.75">
      <c r="A83" s="81" t="s">
        <v>140</v>
      </c>
      <c r="B83" s="79" t="s">
        <v>33</v>
      </c>
      <c r="C83" s="79" t="s">
        <v>33</v>
      </c>
      <c r="D83" s="79" t="s">
        <v>33</v>
      </c>
      <c r="E83" s="79" t="s">
        <v>33</v>
      </c>
      <c r="F83" s="80"/>
      <c r="G83" s="75"/>
      <c r="H83" s="75"/>
    </row>
    <row r="84" spans="1:8" ht="12.75">
      <c r="A84" s="78" t="s">
        <v>141</v>
      </c>
      <c r="B84" s="79" t="s">
        <v>92</v>
      </c>
      <c r="C84" s="79">
        <v>1.9</v>
      </c>
      <c r="D84" s="79">
        <v>2.2</v>
      </c>
      <c r="E84" s="79">
        <v>2.2</v>
      </c>
      <c r="F84" s="80" t="s">
        <v>142</v>
      </c>
      <c r="G84" s="75"/>
      <c r="H84" s="75"/>
    </row>
    <row r="85" spans="1:8" ht="12.75">
      <c r="A85" s="78" t="s">
        <v>143</v>
      </c>
      <c r="B85" s="79" t="s">
        <v>92</v>
      </c>
      <c r="C85" s="82">
        <v>2.3</v>
      </c>
      <c r="D85" s="82">
        <v>2.7</v>
      </c>
      <c r="E85" s="82">
        <v>2.7</v>
      </c>
      <c r="F85" s="80" t="s">
        <v>144</v>
      </c>
      <c r="G85" s="75"/>
      <c r="H85" s="75"/>
    </row>
    <row r="86" spans="1:8" ht="12.75">
      <c r="A86" s="78" t="s">
        <v>145</v>
      </c>
      <c r="B86" s="79" t="s">
        <v>92</v>
      </c>
      <c r="C86" s="82">
        <v>2.4</v>
      </c>
      <c r="D86" s="82">
        <v>2.8</v>
      </c>
      <c r="E86" s="82">
        <v>2.8</v>
      </c>
      <c r="F86" s="83" t="s">
        <v>146</v>
      </c>
      <c r="G86" s="75"/>
      <c r="H86" s="75"/>
    </row>
    <row r="87" spans="1:8" ht="12.75">
      <c r="A87" s="75"/>
      <c r="B87" s="88"/>
      <c r="C87" s="88"/>
      <c r="D87" s="88"/>
      <c r="E87" s="88"/>
      <c r="F87" s="89"/>
      <c r="G87" s="75"/>
      <c r="H87" s="75"/>
    </row>
  </sheetData>
  <sheetProtection deleteColumns="0" deleteRows="0"/>
  <printOptions horizontalCentered="1" verticalCentered="1"/>
  <pageMargins left="0.2755905511811024" right="0.1968503937007874" top="0.31496062992125984" bottom="0.31496062992125984" header="0.31496062992125984" footer="0.31496062992125984"/>
  <pageSetup fitToHeight="1" fitToWidth="1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G95"/>
  <sheetViews>
    <sheetView zoomScale="90" zoomScaleNormal="90" zoomScalePageLayoutView="0" workbookViewId="0" topLeftCell="A1">
      <selection activeCell="C4" sqref="C4:H4"/>
    </sheetView>
  </sheetViews>
  <sheetFormatPr defaultColWidth="11.421875" defaultRowHeight="12.75"/>
  <cols>
    <col min="1" max="1" width="5.28125" style="2" customWidth="1"/>
    <col min="2" max="2" width="30.8515625" style="2" bestFit="1" customWidth="1"/>
    <col min="3" max="3" width="6.140625" style="2" customWidth="1"/>
    <col min="4" max="4" width="11.421875" style="2" customWidth="1"/>
    <col min="5" max="5" width="0" style="2" hidden="1" customWidth="1"/>
    <col min="6" max="6" width="11.421875" style="2" customWidth="1"/>
    <col min="7" max="7" width="3.7109375" style="2" bestFit="1" customWidth="1"/>
    <col min="8" max="8" width="11.421875" style="2" customWidth="1"/>
    <col min="9" max="9" width="19.28125" style="2" hidden="1" customWidth="1"/>
    <col min="10" max="10" width="11.421875" style="2" hidden="1" customWidth="1"/>
    <col min="11" max="11" width="5.28125" style="2" customWidth="1"/>
    <col min="12" max="12" width="30.8515625" style="2" bestFit="1" customWidth="1"/>
    <col min="13" max="13" width="6.00390625" style="2" customWidth="1"/>
    <col min="14" max="14" width="11.421875" style="2" customWidth="1"/>
    <col min="15" max="15" width="7.7109375" style="2" customWidth="1"/>
    <col min="16" max="16" width="11.421875" style="2" customWidth="1"/>
    <col min="17" max="17" width="3.7109375" style="2" customWidth="1"/>
    <col min="18" max="18" width="8.00390625" style="2" customWidth="1"/>
    <col min="19" max="19" width="19.28125" style="2" hidden="1" customWidth="1"/>
    <col min="20" max="21" width="11.421875" style="2" hidden="1" customWidth="1"/>
    <col min="22" max="22" width="49.8515625" style="2" hidden="1" customWidth="1"/>
    <col min="23" max="25" width="9.7109375" style="2" hidden="1" customWidth="1"/>
    <col min="26" max="26" width="9.140625" style="2" hidden="1" customWidth="1"/>
    <col min="27" max="27" width="9.8515625" style="2" hidden="1" customWidth="1"/>
    <col min="28" max="28" width="3.421875" style="2" hidden="1" customWidth="1"/>
    <col min="29" max="29" width="49.8515625" style="2" hidden="1" customWidth="1"/>
    <col min="30" max="30" width="9.7109375" style="2" hidden="1" customWidth="1"/>
    <col min="31" max="31" width="13.7109375" style="2" hidden="1" customWidth="1"/>
    <col min="32" max="33" width="11.421875" style="2" hidden="1" customWidth="1"/>
    <col min="34" max="16384" width="11.421875" style="2" customWidth="1"/>
  </cols>
  <sheetData>
    <row r="1" spans="1:20" ht="47.25" customHeight="1">
      <c r="A1" s="1"/>
      <c r="B1" s="142" t="s">
        <v>0</v>
      </c>
      <c r="C1" s="152" t="s">
        <v>1</v>
      </c>
      <c r="D1" s="152"/>
      <c r="E1" s="152"/>
      <c r="F1" s="152"/>
      <c r="G1" s="152"/>
      <c r="H1" s="152"/>
      <c r="I1" s="152"/>
      <c r="J1" s="152"/>
      <c r="K1" s="152"/>
      <c r="L1" s="152"/>
      <c r="M1" s="1"/>
      <c r="N1" s="1"/>
      <c r="O1" s="1"/>
      <c r="P1" s="1"/>
      <c r="Q1" s="1"/>
      <c r="R1" s="1"/>
      <c r="S1" s="1"/>
      <c r="T1" s="1"/>
    </row>
    <row r="2" spans="1:20" s="3" customFormat="1" ht="24.75" customHeight="1">
      <c r="A2" s="1"/>
      <c r="B2" s="142"/>
      <c r="C2" s="153" t="s">
        <v>75</v>
      </c>
      <c r="D2" s="154"/>
      <c r="E2" s="154"/>
      <c r="F2" s="154"/>
      <c r="G2" s="154"/>
      <c r="H2" s="154"/>
      <c r="I2" s="154"/>
      <c r="J2" s="154"/>
      <c r="K2" s="154"/>
      <c r="L2" s="155"/>
      <c r="M2" s="1"/>
      <c r="N2" s="1"/>
      <c r="O2" s="1"/>
      <c r="P2" s="1"/>
      <c r="Q2" s="1"/>
      <c r="R2" s="1"/>
      <c r="S2" s="1"/>
      <c r="T2" s="1"/>
    </row>
    <row r="3" spans="1:20" s="3" customFormat="1" ht="24" customHeight="1">
      <c r="A3" s="1"/>
      <c r="B3" s="4"/>
      <c r="D3" s="5"/>
      <c r="E3" s="6"/>
      <c r="F3" s="6"/>
      <c r="H3" s="5"/>
      <c r="I3" s="1"/>
      <c r="J3" s="1"/>
      <c r="K3" s="7"/>
      <c r="L3" s="6"/>
      <c r="M3" s="8"/>
      <c r="N3" s="8"/>
      <c r="O3" s="8"/>
      <c r="P3" s="1"/>
      <c r="Q3" s="1"/>
      <c r="R3" s="1"/>
      <c r="S3" s="1"/>
      <c r="T3" s="1"/>
    </row>
    <row r="4" spans="1:20" s="3" customFormat="1" ht="27">
      <c r="A4" s="1"/>
      <c r="B4" s="9" t="s">
        <v>2</v>
      </c>
      <c r="C4" s="144"/>
      <c r="D4" s="144"/>
      <c r="E4" s="144"/>
      <c r="F4" s="144"/>
      <c r="G4" s="144"/>
      <c r="H4" s="144"/>
      <c r="I4" s="1"/>
      <c r="J4" s="1"/>
      <c r="K4" s="1"/>
      <c r="L4" s="10"/>
      <c r="M4" s="8"/>
      <c r="N4" s="11"/>
      <c r="O4" s="11"/>
      <c r="P4" s="1"/>
      <c r="Q4" s="1"/>
      <c r="R4" s="1"/>
      <c r="S4" s="1"/>
      <c r="T4" s="1"/>
    </row>
    <row r="5" spans="1:20" s="3" customFormat="1" ht="23.25">
      <c r="A5" s="1"/>
      <c r="B5" s="9" t="s">
        <v>3</v>
      </c>
      <c r="C5" s="144"/>
      <c r="D5" s="144"/>
      <c r="E5" s="144"/>
      <c r="F5" s="144"/>
      <c r="G5" s="144"/>
      <c r="H5" s="144"/>
      <c r="I5" s="1"/>
      <c r="J5" s="1"/>
      <c r="K5" s="1"/>
      <c r="L5" s="9" t="s">
        <v>83</v>
      </c>
      <c r="M5" s="151" t="s">
        <v>175</v>
      </c>
      <c r="N5" s="151"/>
      <c r="O5" s="151"/>
      <c r="P5" s="151"/>
      <c r="Q5" s="1"/>
      <c r="R5" s="1"/>
      <c r="S5" s="1"/>
      <c r="T5" s="1"/>
    </row>
    <row r="6" spans="1:20" s="3" customFormat="1" ht="27.75" customHeight="1">
      <c r="A6" s="1"/>
      <c r="B6" s="9" t="s">
        <v>4</v>
      </c>
      <c r="C6" s="144"/>
      <c r="D6" s="144"/>
      <c r="E6" s="144"/>
      <c r="F6" s="144"/>
      <c r="G6" s="144"/>
      <c r="H6" s="144"/>
      <c r="I6" s="1"/>
      <c r="J6" s="1"/>
      <c r="K6" s="1"/>
      <c r="L6" s="9" t="s">
        <v>84</v>
      </c>
      <c r="M6" s="149"/>
      <c r="N6" s="149"/>
      <c r="O6" s="149"/>
      <c r="P6" s="149"/>
      <c r="Q6" s="1"/>
      <c r="R6" s="1"/>
      <c r="S6" s="1"/>
      <c r="T6" s="1"/>
    </row>
    <row r="7" spans="1:20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3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6.25" customHeight="1">
      <c r="A9" s="143" t="s">
        <v>174</v>
      </c>
      <c r="B9" s="143"/>
      <c r="C9" s="143"/>
      <c r="D9" s="143"/>
      <c r="E9" s="143"/>
      <c r="F9" s="143"/>
      <c r="G9" s="143"/>
      <c r="I9" s="1"/>
      <c r="J9" s="1"/>
      <c r="K9" s="143" t="s">
        <v>5</v>
      </c>
      <c r="L9" s="143"/>
      <c r="M9" s="143"/>
      <c r="N9" s="143"/>
      <c r="O9" s="143"/>
      <c r="P9" s="143"/>
      <c r="R9" s="1"/>
      <c r="S9" s="1"/>
      <c r="T9" s="1"/>
    </row>
    <row r="10" spans="1:20" s="3" customFormat="1" ht="38.25">
      <c r="A10" s="18" t="s">
        <v>6</v>
      </c>
      <c r="B10" s="1"/>
      <c r="C10" s="19" t="s">
        <v>7</v>
      </c>
      <c r="D10" s="20" t="s">
        <v>171</v>
      </c>
      <c r="E10" s="94" t="s">
        <v>166</v>
      </c>
      <c r="F10" s="21" t="s">
        <v>9</v>
      </c>
      <c r="G10" s="19" t="s">
        <v>73</v>
      </c>
      <c r="H10" s="1"/>
      <c r="I10" s="1"/>
      <c r="J10" s="1"/>
      <c r="K10" s="18" t="s">
        <v>6</v>
      </c>
      <c r="L10" s="1"/>
      <c r="M10" s="19" t="s">
        <v>7</v>
      </c>
      <c r="N10" s="20" t="s">
        <v>8</v>
      </c>
      <c r="O10" s="94" t="s">
        <v>166</v>
      </c>
      <c r="P10" s="21" t="s">
        <v>9</v>
      </c>
      <c r="Q10" s="1"/>
      <c r="R10" s="1"/>
      <c r="S10" s="1"/>
      <c r="T10" s="1"/>
    </row>
    <row r="11" spans="1:20" s="3" customFormat="1" ht="24" customHeight="1">
      <c r="A11" s="52">
        <v>1</v>
      </c>
      <c r="B11" s="23"/>
      <c r="C11" s="24"/>
      <c r="D11" s="25">
        <f aca="true" t="shared" si="0" ref="D11:D19">IF(B11="","",IF(B11="","",IF(C11="-",VLOOKUP(B11,matrice_diff_N09,2,FALSE),IF(C11="O",VLOOKUP(B11,matrice_diff_N09,3,FALSE),IF(C11="&lt;",VLOOKUP(B11,matrice_diff_N09,4,FALSE),IF(C11="/",VLOOKUP(B11,matrice_diff_N09,5,FALSE),VLOOKUP(B11,matrice_diff_N09,2,FALSE)))))))</f>
      </c>
      <c r="E11" s="93">
        <f>IF(B11="","",D11)</f>
      </c>
      <c r="F11" s="26">
        <f>IF(AND(J11&gt;1,NOT(ISBLANK(B11))),"REPETITION","")</f>
      </c>
      <c r="G11" s="27"/>
      <c r="H11" s="28">
        <f aca="true" t="shared" si="1" ref="H11:H20">IF(B11="","",CONCATENATE(VLOOKUP(B11,numerique_N09,6,FALSE)," ",C11))</f>
      </c>
      <c r="I11" s="1">
        <f>CONCATENATE(B11,C11)</f>
      </c>
      <c r="J11" s="1">
        <f>COUNTIF($I$11:$I$20,I11)</f>
        <v>10</v>
      </c>
      <c r="K11" s="22">
        <v>1</v>
      </c>
      <c r="L11" s="23"/>
      <c r="M11" s="24"/>
      <c r="N11" s="25">
        <f>IF(L11="","",IF(M11="-",VLOOKUP(L11,matrice_diff,2,FALSE),IF(M11="O",VLOOKUP(L11,matrice_diff,3,FALSE),IF(M11="&lt;",VLOOKUP(L11,matrice_diff,4,FALSE),IF(M11="/",VLOOKUP(L11,matrice_diff,5,FALSE),VLOOKUP(L11,matrice_diff,2,FALSE))))))</f>
      </c>
      <c r="O11" s="93">
        <f>(IF(L11="","",N11))</f>
      </c>
      <c r="P11" s="26">
        <f>IF(AND(T11&gt;1,NOT(ISBLANK(L11))),"REPETITION","")</f>
      </c>
      <c r="Q11" s="27" t="s">
        <v>10</v>
      </c>
      <c r="R11" s="28">
        <f>IF(L11="","",CONCATENATE(VLOOKUP(L11,numerique_N09,6,FALSE)," ",M11))</f>
      </c>
      <c r="S11" s="1">
        <f aca="true" t="shared" si="2" ref="S11:S20">CONCATENATE(L11,M11)</f>
      </c>
      <c r="T11" s="1">
        <f aca="true" t="shared" si="3" ref="T11:T20">COUNTIF($S$11:$S$20,S11)</f>
        <v>10</v>
      </c>
    </row>
    <row r="12" spans="1:20" s="3" customFormat="1" ht="24" customHeight="1">
      <c r="A12" s="52">
        <v>2</v>
      </c>
      <c r="B12" s="23"/>
      <c r="C12" s="24"/>
      <c r="D12" s="25">
        <f t="shared" si="0"/>
      </c>
      <c r="E12" s="93">
        <f>(IF(B12="","",D12+E11))</f>
      </c>
      <c r="F12" s="26">
        <f aca="true" t="shared" si="4" ref="F12:F20">IF(AND(J12&gt;1,NOT(ISBLANK(B12))),"REPETITION","")</f>
      </c>
      <c r="G12" s="27"/>
      <c r="H12" s="28">
        <f t="shared" si="1"/>
      </c>
      <c r="I12" s="1">
        <f aca="true" t="shared" si="5" ref="I12:I20">CONCATENATE(B12,C12)</f>
      </c>
      <c r="J12" s="1">
        <f aca="true" t="shared" si="6" ref="J12:J20">COUNTIF($I$11:$I$20,I12)</f>
        <v>10</v>
      </c>
      <c r="K12" s="22">
        <v>2</v>
      </c>
      <c r="L12" s="23"/>
      <c r="M12" s="24"/>
      <c r="N12" s="25">
        <f aca="true" t="shared" si="7" ref="N12:N20">IF(L12="","",IF(M12="-",VLOOKUP(L12,matrice_diff,2,FALSE),IF(M12="O",VLOOKUP(L12,matrice_diff,3,FALSE),IF(M12="&lt;",VLOOKUP(L12,matrice_diff,4,FALSE),IF(M12="/",VLOOKUP(L12,matrice_diff,5,FALSE),VLOOKUP(L12,matrice_diff,2,FALSE))))))</f>
      </c>
      <c r="O12" s="93">
        <f>(IF(L12="","",N12+O11))</f>
      </c>
      <c r="P12" s="26">
        <f aca="true" t="shared" si="8" ref="P12:P20">IF(AND(T12&gt;1,NOT(ISBLANK(L12))),"REPETITION","")</f>
      </c>
      <c r="Q12" s="27" t="s">
        <v>10</v>
      </c>
      <c r="R12" s="28">
        <f aca="true" t="shared" si="9" ref="R12:R20">IF(L12="","",CONCATENATE(VLOOKUP(L12,numerique_N09,6,FALSE)," ",M12))</f>
      </c>
      <c r="S12" s="1">
        <f t="shared" si="2"/>
      </c>
      <c r="T12" s="1">
        <f t="shared" si="3"/>
        <v>10</v>
      </c>
    </row>
    <row r="13" spans="1:20" s="3" customFormat="1" ht="24" customHeight="1">
      <c r="A13" s="52">
        <v>3</v>
      </c>
      <c r="B13" s="23"/>
      <c r="C13" s="24"/>
      <c r="D13" s="25">
        <f t="shared" si="0"/>
      </c>
      <c r="E13" s="93">
        <f aca="true" t="shared" si="10" ref="E13:E20">(IF(B13="","",D13+E12))</f>
      </c>
      <c r="F13" s="26">
        <f t="shared" si="4"/>
      </c>
      <c r="G13" s="27"/>
      <c r="H13" s="28">
        <f t="shared" si="1"/>
      </c>
      <c r="I13" s="1">
        <f t="shared" si="5"/>
      </c>
      <c r="J13" s="1">
        <f t="shared" si="6"/>
        <v>10</v>
      </c>
      <c r="K13" s="22">
        <v>3</v>
      </c>
      <c r="L13" s="23"/>
      <c r="M13" s="24"/>
      <c r="N13" s="25">
        <f t="shared" si="7"/>
      </c>
      <c r="O13" s="93">
        <f aca="true" t="shared" si="11" ref="O13:O20">(IF(L13="","",N13+O12))</f>
      </c>
      <c r="P13" s="26">
        <f t="shared" si="8"/>
      </c>
      <c r="Q13" s="27" t="s">
        <v>10</v>
      </c>
      <c r="R13" s="28">
        <f t="shared" si="9"/>
      </c>
      <c r="S13" s="1">
        <f t="shared" si="2"/>
      </c>
      <c r="T13" s="1">
        <f t="shared" si="3"/>
        <v>10</v>
      </c>
    </row>
    <row r="14" spans="1:20" s="3" customFormat="1" ht="24" customHeight="1">
      <c r="A14" s="52">
        <v>4</v>
      </c>
      <c r="B14" s="23"/>
      <c r="C14" s="24"/>
      <c r="D14" s="25">
        <f t="shared" si="0"/>
      </c>
      <c r="E14" s="93">
        <f t="shared" si="10"/>
      </c>
      <c r="F14" s="26">
        <f t="shared" si="4"/>
      </c>
      <c r="G14" s="27"/>
      <c r="H14" s="28">
        <f t="shared" si="1"/>
      </c>
      <c r="I14" s="1">
        <f t="shared" si="5"/>
      </c>
      <c r="J14" s="1">
        <f t="shared" si="6"/>
        <v>10</v>
      </c>
      <c r="K14" s="22">
        <v>4</v>
      </c>
      <c r="L14" s="23"/>
      <c r="M14" s="24"/>
      <c r="N14" s="25">
        <f t="shared" si="7"/>
      </c>
      <c r="O14" s="93">
        <f t="shared" si="11"/>
      </c>
      <c r="P14" s="26">
        <f t="shared" si="8"/>
      </c>
      <c r="Q14" s="27" t="s">
        <v>10</v>
      </c>
      <c r="R14" s="28">
        <f t="shared" si="9"/>
      </c>
      <c r="S14" s="1">
        <f t="shared" si="2"/>
      </c>
      <c r="T14" s="1">
        <f t="shared" si="3"/>
        <v>10</v>
      </c>
    </row>
    <row r="15" spans="1:20" s="3" customFormat="1" ht="24" customHeight="1">
      <c r="A15" s="52">
        <v>5</v>
      </c>
      <c r="B15" s="23"/>
      <c r="C15" s="24"/>
      <c r="D15" s="25">
        <f t="shared" si="0"/>
      </c>
      <c r="E15" s="93">
        <f t="shared" si="10"/>
      </c>
      <c r="F15" s="26">
        <f t="shared" si="4"/>
      </c>
      <c r="G15" s="27"/>
      <c r="H15" s="28">
        <f t="shared" si="1"/>
      </c>
      <c r="I15" s="1">
        <f t="shared" si="5"/>
      </c>
      <c r="J15" s="1">
        <f t="shared" si="6"/>
        <v>10</v>
      </c>
      <c r="K15" s="22">
        <v>5</v>
      </c>
      <c r="L15" s="23"/>
      <c r="M15" s="24"/>
      <c r="N15" s="25">
        <f t="shared" si="7"/>
      </c>
      <c r="O15" s="93">
        <f t="shared" si="11"/>
      </c>
      <c r="P15" s="26">
        <f t="shared" si="8"/>
      </c>
      <c r="Q15" s="27" t="s">
        <v>10</v>
      </c>
      <c r="R15" s="28">
        <f t="shared" si="9"/>
      </c>
      <c r="S15" s="1">
        <f t="shared" si="2"/>
      </c>
      <c r="T15" s="1">
        <f t="shared" si="3"/>
        <v>10</v>
      </c>
    </row>
    <row r="16" spans="1:20" s="3" customFormat="1" ht="24" customHeight="1">
      <c r="A16" s="52">
        <v>6</v>
      </c>
      <c r="B16" s="23"/>
      <c r="C16" s="24"/>
      <c r="D16" s="25">
        <f t="shared" si="0"/>
      </c>
      <c r="E16" s="93">
        <f t="shared" si="10"/>
      </c>
      <c r="F16" s="26">
        <f t="shared" si="4"/>
      </c>
      <c r="G16" s="27"/>
      <c r="H16" s="28">
        <f t="shared" si="1"/>
      </c>
      <c r="I16" s="1">
        <f t="shared" si="5"/>
      </c>
      <c r="J16" s="1">
        <f t="shared" si="6"/>
        <v>10</v>
      </c>
      <c r="K16" s="22">
        <v>6</v>
      </c>
      <c r="L16" s="23"/>
      <c r="M16" s="24"/>
      <c r="N16" s="25">
        <f t="shared" si="7"/>
      </c>
      <c r="O16" s="93">
        <f t="shared" si="11"/>
      </c>
      <c r="P16" s="26">
        <f t="shared" si="8"/>
      </c>
      <c r="Q16" s="27" t="s">
        <v>10</v>
      </c>
      <c r="R16" s="28">
        <f t="shared" si="9"/>
      </c>
      <c r="S16" s="1">
        <f t="shared" si="2"/>
      </c>
      <c r="T16" s="1">
        <f t="shared" si="3"/>
        <v>10</v>
      </c>
    </row>
    <row r="17" spans="1:20" s="3" customFormat="1" ht="24" customHeight="1">
      <c r="A17" s="52">
        <v>7</v>
      </c>
      <c r="B17" s="23"/>
      <c r="C17" s="24"/>
      <c r="D17" s="25">
        <f t="shared" si="0"/>
      </c>
      <c r="E17" s="93">
        <f t="shared" si="10"/>
      </c>
      <c r="F17" s="26">
        <f t="shared" si="4"/>
      </c>
      <c r="G17" s="27"/>
      <c r="H17" s="28">
        <f t="shared" si="1"/>
      </c>
      <c r="I17" s="1">
        <f t="shared" si="5"/>
      </c>
      <c r="J17" s="1">
        <f t="shared" si="6"/>
        <v>10</v>
      </c>
      <c r="K17" s="22">
        <v>7</v>
      </c>
      <c r="L17" s="23"/>
      <c r="M17" s="24"/>
      <c r="N17" s="25">
        <f t="shared" si="7"/>
      </c>
      <c r="O17" s="93">
        <f t="shared" si="11"/>
      </c>
      <c r="P17" s="26">
        <f t="shared" si="8"/>
      </c>
      <c r="Q17" s="27" t="s">
        <v>10</v>
      </c>
      <c r="R17" s="28">
        <f t="shared" si="9"/>
      </c>
      <c r="S17" s="1">
        <f t="shared" si="2"/>
      </c>
      <c r="T17" s="1">
        <f t="shared" si="3"/>
        <v>10</v>
      </c>
    </row>
    <row r="18" spans="1:20" s="3" customFormat="1" ht="24" customHeight="1">
      <c r="A18" s="52">
        <v>8</v>
      </c>
      <c r="B18" s="23"/>
      <c r="C18" s="24"/>
      <c r="D18" s="25">
        <f t="shared" si="0"/>
      </c>
      <c r="E18" s="93">
        <f t="shared" si="10"/>
      </c>
      <c r="F18" s="26">
        <f t="shared" si="4"/>
      </c>
      <c r="G18" s="27"/>
      <c r="H18" s="28">
        <f t="shared" si="1"/>
      </c>
      <c r="I18" s="1">
        <f t="shared" si="5"/>
      </c>
      <c r="J18" s="1">
        <f t="shared" si="6"/>
        <v>10</v>
      </c>
      <c r="K18" s="22">
        <v>8</v>
      </c>
      <c r="L18" s="23"/>
      <c r="M18" s="24"/>
      <c r="N18" s="25">
        <f t="shared" si="7"/>
      </c>
      <c r="O18" s="93">
        <f>(IF(L18="","",N18+O17))</f>
      </c>
      <c r="P18" s="26">
        <f t="shared" si="8"/>
      </c>
      <c r="Q18" s="27" t="s">
        <v>10</v>
      </c>
      <c r="R18" s="28">
        <f t="shared" si="9"/>
      </c>
      <c r="S18" s="1">
        <f t="shared" si="2"/>
      </c>
      <c r="T18" s="1">
        <f t="shared" si="3"/>
        <v>10</v>
      </c>
    </row>
    <row r="19" spans="1:20" s="3" customFormat="1" ht="24" customHeight="1">
      <c r="A19" s="52">
        <v>9</v>
      </c>
      <c r="B19" s="23"/>
      <c r="C19" s="24"/>
      <c r="D19" s="25">
        <f t="shared" si="0"/>
      </c>
      <c r="E19" s="93">
        <f t="shared" si="10"/>
      </c>
      <c r="F19" s="26">
        <f t="shared" si="4"/>
      </c>
      <c r="G19" s="27"/>
      <c r="H19" s="28">
        <f t="shared" si="1"/>
      </c>
      <c r="I19" s="1">
        <f t="shared" si="5"/>
      </c>
      <c r="J19" s="1">
        <f t="shared" si="6"/>
        <v>10</v>
      </c>
      <c r="K19" s="22">
        <v>9</v>
      </c>
      <c r="L19" s="23"/>
      <c r="M19" s="24"/>
      <c r="N19" s="25">
        <f t="shared" si="7"/>
      </c>
      <c r="O19" s="93">
        <f t="shared" si="11"/>
      </c>
      <c r="P19" s="26">
        <f t="shared" si="8"/>
      </c>
      <c r="Q19" s="27" t="s">
        <v>10</v>
      </c>
      <c r="R19" s="28">
        <f t="shared" si="9"/>
      </c>
      <c r="S19" s="1">
        <f t="shared" si="2"/>
      </c>
      <c r="T19" s="1">
        <f t="shared" si="3"/>
        <v>10</v>
      </c>
    </row>
    <row r="20" spans="1:20" s="3" customFormat="1" ht="24" customHeight="1" thickBot="1">
      <c r="A20" s="52">
        <v>10</v>
      </c>
      <c r="B20" s="23"/>
      <c r="C20" s="24"/>
      <c r="D20" s="25">
        <f>IF(B20="","",IF(B20="","",IF(C20="-",VLOOKUP(B20,matrice_diff_N09_10,2,FALSE),IF(C20="O",VLOOKUP(B20,matrice_diff_N09_10,3,FALSE),IF(C20="&lt;",VLOOKUP(B20,matrice_diff_N09_10,4,FALSE),IF(C20="/",VLOOKUP(B20,matrice_diff_N09_10,5,FALSE),VLOOKUP(B20,matrice_diff_N09_10,2,FALSE)))))))</f>
      </c>
      <c r="E20" s="93">
        <f t="shared" si="10"/>
      </c>
      <c r="F20" s="26">
        <f t="shared" si="4"/>
      </c>
      <c r="G20" s="27"/>
      <c r="H20" s="28">
        <f t="shared" si="1"/>
      </c>
      <c r="I20" s="1">
        <f t="shared" si="5"/>
      </c>
      <c r="J20" s="1">
        <f t="shared" si="6"/>
        <v>10</v>
      </c>
      <c r="K20" s="22">
        <v>10</v>
      </c>
      <c r="L20" s="23"/>
      <c r="M20" s="24"/>
      <c r="N20" s="25">
        <f t="shared" si="7"/>
      </c>
      <c r="O20" s="93">
        <f t="shared" si="11"/>
      </c>
      <c r="P20" s="26">
        <f t="shared" si="8"/>
      </c>
      <c r="Q20" s="27" t="s">
        <v>10</v>
      </c>
      <c r="R20" s="28">
        <f t="shared" si="9"/>
      </c>
      <c r="S20" s="1">
        <f t="shared" si="2"/>
      </c>
      <c r="T20" s="1">
        <f t="shared" si="3"/>
        <v>10</v>
      </c>
    </row>
    <row r="21" spans="1:20" s="29" customFormat="1" ht="37.5" customHeight="1" thickBot="1">
      <c r="A21" s="1"/>
      <c r="C21" s="30" t="s">
        <v>170</v>
      </c>
      <c r="D21" s="31">
        <f>IF(SUM(D11:D20)=0,"",SUM(D11:D20))</f>
      </c>
      <c r="E21" s="1"/>
      <c r="F21" s="32"/>
      <c r="G21" s="1"/>
      <c r="H21" s="1"/>
      <c r="I21" s="1"/>
      <c r="J21" s="33"/>
      <c r="K21" s="1"/>
      <c r="M21" s="30" t="s">
        <v>11</v>
      </c>
      <c r="N21" s="31">
        <f>IF(SUM(N11:N20)=0,"",SUM(N11:N20))</f>
      </c>
      <c r="O21" s="1"/>
      <c r="P21" s="32"/>
      <c r="Q21" s="3"/>
      <c r="R21" s="1"/>
      <c r="S21" s="1"/>
      <c r="T21" s="33"/>
    </row>
    <row r="22" s="1" customFormat="1" ht="12.75"/>
    <row r="23" s="1" customFormat="1" ht="12.75">
      <c r="P23" s="39"/>
    </row>
    <row r="24" s="1" customFormat="1" ht="12.75"/>
    <row r="25" s="1" customFormat="1" ht="12.75"/>
    <row r="26" s="1" customFormat="1" ht="12.75"/>
    <row r="27" s="1" customFormat="1" ht="12.75"/>
    <row r="28" s="3" customFormat="1" ht="12.75" customHeight="1"/>
    <row r="29" s="3" customFormat="1" ht="12.75" customHeight="1"/>
    <row r="30" s="3" customFormat="1" ht="12.75" customHeight="1"/>
    <row r="31" spans="30:33" s="3" customFormat="1" ht="12.75" customHeight="1">
      <c r="AD31" s="117" t="s">
        <v>173</v>
      </c>
      <c r="AE31" s="117"/>
      <c r="AF31" s="117"/>
      <c r="AG31" s="117"/>
    </row>
    <row r="32" spans="22:33" s="3" customFormat="1" ht="12.75" customHeight="1">
      <c r="V32" s="117" t="s">
        <v>172</v>
      </c>
      <c r="W32" s="73" t="s">
        <v>12</v>
      </c>
      <c r="X32" s="73" t="s">
        <v>13</v>
      </c>
      <c r="Y32" s="73" t="s">
        <v>14</v>
      </c>
      <c r="Z32" s="73" t="s">
        <v>15</v>
      </c>
      <c r="AA32" s="74"/>
      <c r="AC32" s="117" t="s">
        <v>172</v>
      </c>
      <c r="AD32" s="73" t="s">
        <v>12</v>
      </c>
      <c r="AE32" s="73" t="s">
        <v>13</v>
      </c>
      <c r="AF32" s="73" t="s">
        <v>14</v>
      </c>
      <c r="AG32" s="73" t="s">
        <v>15</v>
      </c>
    </row>
    <row r="33" spans="22:33" s="3" customFormat="1" ht="12.75" customHeight="1">
      <c r="V33" s="111" t="s">
        <v>160</v>
      </c>
      <c r="W33" s="112">
        <v>0</v>
      </c>
      <c r="X33" s="113" t="s">
        <v>91</v>
      </c>
      <c r="Y33" s="113" t="s">
        <v>91</v>
      </c>
      <c r="Z33" s="113" t="s">
        <v>91</v>
      </c>
      <c r="AA33" s="114" t="s">
        <v>163</v>
      </c>
      <c r="AC33" s="111" t="s">
        <v>160</v>
      </c>
      <c r="AD33" s="112">
        <v>0</v>
      </c>
      <c r="AE33" s="113" t="s">
        <v>91</v>
      </c>
      <c r="AF33" s="113" t="s">
        <v>91</v>
      </c>
      <c r="AG33" s="113" t="s">
        <v>91</v>
      </c>
    </row>
    <row r="34" spans="22:33" s="3" customFormat="1" ht="12.75" customHeight="1">
      <c r="V34" s="111" t="s">
        <v>162</v>
      </c>
      <c r="W34" s="112">
        <v>0</v>
      </c>
      <c r="X34" s="113" t="s">
        <v>91</v>
      </c>
      <c r="Y34" s="113" t="s">
        <v>91</v>
      </c>
      <c r="Z34" s="113" t="s">
        <v>91</v>
      </c>
      <c r="AA34" s="114" t="s">
        <v>163</v>
      </c>
      <c r="AC34" s="111" t="s">
        <v>162</v>
      </c>
      <c r="AD34" s="112">
        <v>0</v>
      </c>
      <c r="AE34" s="113" t="s">
        <v>91</v>
      </c>
      <c r="AF34" s="113" t="s">
        <v>91</v>
      </c>
      <c r="AG34" s="113" t="s">
        <v>91</v>
      </c>
    </row>
    <row r="35" spans="22:33" ht="12.75" customHeight="1">
      <c r="V35" s="115" t="s">
        <v>165</v>
      </c>
      <c r="W35" s="112">
        <v>0</v>
      </c>
      <c r="X35" s="113" t="s">
        <v>91</v>
      </c>
      <c r="Y35" s="113" t="s">
        <v>91</v>
      </c>
      <c r="Z35" s="113" t="s">
        <v>91</v>
      </c>
      <c r="AA35" s="116" t="s">
        <v>164</v>
      </c>
      <c r="AC35" s="115" t="s">
        <v>165</v>
      </c>
      <c r="AD35" s="112">
        <v>0</v>
      </c>
      <c r="AE35" s="113" t="s">
        <v>91</v>
      </c>
      <c r="AF35" s="113" t="s">
        <v>91</v>
      </c>
      <c r="AG35" s="113" t="s">
        <v>91</v>
      </c>
    </row>
    <row r="36" spans="22:33" ht="12.75" customHeight="1">
      <c r="V36" s="111" t="s">
        <v>161</v>
      </c>
      <c r="W36" s="112">
        <v>0</v>
      </c>
      <c r="X36" s="113" t="s">
        <v>91</v>
      </c>
      <c r="Y36" s="113" t="s">
        <v>91</v>
      </c>
      <c r="Z36" s="113" t="s">
        <v>91</v>
      </c>
      <c r="AA36" s="114" t="s">
        <v>164</v>
      </c>
      <c r="AC36" s="111" t="s">
        <v>161</v>
      </c>
      <c r="AD36" s="112">
        <v>0</v>
      </c>
      <c r="AE36" s="113" t="s">
        <v>91</v>
      </c>
      <c r="AF36" s="113" t="s">
        <v>91</v>
      </c>
      <c r="AG36" s="113" t="s">
        <v>91</v>
      </c>
    </row>
    <row r="37" spans="22:33" ht="12.75" customHeight="1">
      <c r="V37" s="78" t="s">
        <v>16</v>
      </c>
      <c r="W37" s="79">
        <v>0</v>
      </c>
      <c r="X37" s="79">
        <v>0</v>
      </c>
      <c r="Y37" s="79" t="s">
        <v>91</v>
      </c>
      <c r="Z37" s="79" t="s">
        <v>91</v>
      </c>
      <c r="AA37" s="80">
        <v>0</v>
      </c>
      <c r="AC37" s="78" t="s">
        <v>16</v>
      </c>
      <c r="AD37" s="79">
        <v>0</v>
      </c>
      <c r="AE37" s="79">
        <v>0</v>
      </c>
      <c r="AF37" s="79" t="s">
        <v>91</v>
      </c>
      <c r="AG37" s="79" t="s">
        <v>91</v>
      </c>
    </row>
    <row r="38" spans="22:33" ht="12.75" customHeight="1">
      <c r="V38" s="78" t="s">
        <v>17</v>
      </c>
      <c r="W38" s="118">
        <v>0.2</v>
      </c>
      <c r="X38" s="79" t="s">
        <v>91</v>
      </c>
      <c r="Y38" s="118">
        <v>0.2</v>
      </c>
      <c r="Z38" s="79" t="s">
        <v>91</v>
      </c>
      <c r="AA38" s="80">
        <v>0</v>
      </c>
      <c r="AC38" s="78" t="s">
        <v>17</v>
      </c>
      <c r="AD38" s="118">
        <v>0.2</v>
      </c>
      <c r="AE38" s="79" t="s">
        <v>91</v>
      </c>
      <c r="AF38" s="118">
        <v>0.2</v>
      </c>
      <c r="AG38" s="79" t="s">
        <v>91</v>
      </c>
    </row>
    <row r="39" spans="22:33" ht="12.75" customHeight="1">
      <c r="V39" s="78" t="s">
        <v>18</v>
      </c>
      <c r="W39" s="79">
        <v>0</v>
      </c>
      <c r="X39" s="79" t="s">
        <v>91</v>
      </c>
      <c r="Y39" s="79" t="s">
        <v>91</v>
      </c>
      <c r="Z39" s="79" t="s">
        <v>91</v>
      </c>
      <c r="AA39" s="80">
        <v>0</v>
      </c>
      <c r="AC39" s="78" t="s">
        <v>18</v>
      </c>
      <c r="AD39" s="79">
        <v>0</v>
      </c>
      <c r="AE39" s="79" t="s">
        <v>91</v>
      </c>
      <c r="AF39" s="79" t="s">
        <v>91</v>
      </c>
      <c r="AG39" s="79" t="s">
        <v>91</v>
      </c>
    </row>
    <row r="40" spans="22:33" ht="12.75" customHeight="1">
      <c r="V40" s="78" t="s">
        <v>19</v>
      </c>
      <c r="W40" s="79">
        <v>0</v>
      </c>
      <c r="X40" s="79" t="s">
        <v>91</v>
      </c>
      <c r="Y40" s="79" t="s">
        <v>91</v>
      </c>
      <c r="Z40" s="79" t="s">
        <v>91</v>
      </c>
      <c r="AA40" s="80">
        <v>1</v>
      </c>
      <c r="AC40" s="78" t="s">
        <v>19</v>
      </c>
      <c r="AD40" s="79">
        <v>0</v>
      </c>
      <c r="AE40" s="79" t="s">
        <v>91</v>
      </c>
      <c r="AF40" s="79" t="s">
        <v>91</v>
      </c>
      <c r="AG40" s="79" t="s">
        <v>91</v>
      </c>
    </row>
    <row r="41" spans="22:33" ht="12.75" customHeight="1">
      <c r="V41" s="78" t="s">
        <v>20</v>
      </c>
      <c r="W41" s="118">
        <v>0.2</v>
      </c>
      <c r="X41" s="79" t="s">
        <v>91</v>
      </c>
      <c r="Y41" s="79" t="s">
        <v>91</v>
      </c>
      <c r="Z41" s="79" t="s">
        <v>91</v>
      </c>
      <c r="AA41" s="80">
        <v>2</v>
      </c>
      <c r="AC41" s="78" t="s">
        <v>20</v>
      </c>
      <c r="AD41" s="118">
        <v>0.2</v>
      </c>
      <c r="AE41" s="79" t="s">
        <v>91</v>
      </c>
      <c r="AF41" s="79" t="s">
        <v>91</v>
      </c>
      <c r="AG41" s="79" t="s">
        <v>91</v>
      </c>
    </row>
    <row r="42" spans="22:33" ht="12.75" customHeight="1">
      <c r="V42" s="78" t="s">
        <v>21</v>
      </c>
      <c r="W42" s="79">
        <v>0</v>
      </c>
      <c r="X42" s="79" t="s">
        <v>91</v>
      </c>
      <c r="Y42" s="79" t="s">
        <v>91</v>
      </c>
      <c r="Z42" s="79" t="s">
        <v>91</v>
      </c>
      <c r="AA42" s="80">
        <v>0</v>
      </c>
      <c r="AC42" s="78" t="s">
        <v>21</v>
      </c>
      <c r="AD42" s="79">
        <v>0</v>
      </c>
      <c r="AE42" s="79" t="s">
        <v>91</v>
      </c>
      <c r="AF42" s="79" t="s">
        <v>91</v>
      </c>
      <c r="AG42" s="79" t="s">
        <v>91</v>
      </c>
    </row>
    <row r="43" spans="22:33" ht="12.75" customHeight="1">
      <c r="V43" s="78" t="s">
        <v>22</v>
      </c>
      <c r="W43" s="79">
        <v>0</v>
      </c>
      <c r="X43" s="79" t="s">
        <v>91</v>
      </c>
      <c r="Y43" s="79" t="s">
        <v>91</v>
      </c>
      <c r="Z43" s="79" t="s">
        <v>91</v>
      </c>
      <c r="AA43" s="80">
        <v>1</v>
      </c>
      <c r="AC43" s="78" t="s">
        <v>22</v>
      </c>
      <c r="AD43" s="79">
        <v>0</v>
      </c>
      <c r="AE43" s="79" t="s">
        <v>91</v>
      </c>
      <c r="AF43" s="79" t="s">
        <v>91</v>
      </c>
      <c r="AG43" s="79" t="s">
        <v>91</v>
      </c>
    </row>
    <row r="44" spans="22:33" ht="12.75" customHeight="1">
      <c r="V44" s="78" t="s">
        <v>159</v>
      </c>
      <c r="W44" s="79">
        <v>0</v>
      </c>
      <c r="X44" s="79" t="s">
        <v>91</v>
      </c>
      <c r="Y44" s="79" t="s">
        <v>91</v>
      </c>
      <c r="Z44" s="79" t="s">
        <v>91</v>
      </c>
      <c r="AA44" s="80">
        <v>1</v>
      </c>
      <c r="AC44" s="78" t="s">
        <v>159</v>
      </c>
      <c r="AD44" s="79">
        <v>0</v>
      </c>
      <c r="AE44" s="79" t="s">
        <v>91</v>
      </c>
      <c r="AF44" s="79" t="s">
        <v>91</v>
      </c>
      <c r="AG44" s="79" t="s">
        <v>91</v>
      </c>
    </row>
    <row r="45" spans="22:33" ht="12.75" customHeight="1">
      <c r="V45" s="78" t="s">
        <v>23</v>
      </c>
      <c r="W45" s="79">
        <v>0</v>
      </c>
      <c r="X45" s="79" t="s">
        <v>91</v>
      </c>
      <c r="Y45" s="79" t="s">
        <v>91</v>
      </c>
      <c r="Z45" s="79" t="s">
        <v>91</v>
      </c>
      <c r="AA45" s="80">
        <v>0</v>
      </c>
      <c r="AC45" s="78" t="s">
        <v>23</v>
      </c>
      <c r="AD45" s="79">
        <v>0</v>
      </c>
      <c r="AE45" s="79" t="s">
        <v>91</v>
      </c>
      <c r="AF45" s="79" t="s">
        <v>91</v>
      </c>
      <c r="AG45" s="79" t="s">
        <v>91</v>
      </c>
    </row>
    <row r="46" spans="22:33" ht="12.75" customHeight="1">
      <c r="V46" s="78" t="s">
        <v>24</v>
      </c>
      <c r="W46" s="79">
        <v>0</v>
      </c>
      <c r="X46" s="79" t="s">
        <v>91</v>
      </c>
      <c r="Y46" s="79" t="s">
        <v>91</v>
      </c>
      <c r="Z46" s="79" t="s">
        <v>91</v>
      </c>
      <c r="AA46" s="80">
        <v>1</v>
      </c>
      <c r="AC46" s="78" t="s">
        <v>24</v>
      </c>
      <c r="AD46" s="79">
        <v>0</v>
      </c>
      <c r="AE46" s="79" t="s">
        <v>91</v>
      </c>
      <c r="AF46" s="79" t="s">
        <v>91</v>
      </c>
      <c r="AG46" s="79" t="s">
        <v>91</v>
      </c>
    </row>
    <row r="47" spans="22:33" ht="12.75" customHeight="1">
      <c r="V47" s="78" t="s">
        <v>25</v>
      </c>
      <c r="W47" s="79">
        <v>0</v>
      </c>
      <c r="X47" s="79" t="s">
        <v>91</v>
      </c>
      <c r="Y47" s="79" t="s">
        <v>91</v>
      </c>
      <c r="Z47" s="79" t="s">
        <v>91</v>
      </c>
      <c r="AA47" s="80">
        <v>1</v>
      </c>
      <c r="AC47" s="78" t="s">
        <v>25</v>
      </c>
      <c r="AD47" s="79">
        <v>0</v>
      </c>
      <c r="AE47" s="79" t="s">
        <v>91</v>
      </c>
      <c r="AF47" s="79" t="s">
        <v>91</v>
      </c>
      <c r="AG47" s="79" t="s">
        <v>91</v>
      </c>
    </row>
    <row r="48" spans="22:33" ht="12.75" customHeight="1">
      <c r="V48" s="78" t="s">
        <v>26</v>
      </c>
      <c r="W48" s="79">
        <v>0</v>
      </c>
      <c r="X48" s="79" t="s">
        <v>91</v>
      </c>
      <c r="Y48" s="79" t="s">
        <v>91</v>
      </c>
      <c r="Z48" s="79" t="s">
        <v>91</v>
      </c>
      <c r="AA48" s="80">
        <v>11</v>
      </c>
      <c r="AC48" s="78" t="s">
        <v>26</v>
      </c>
      <c r="AD48" s="79">
        <v>0</v>
      </c>
      <c r="AE48" s="79" t="s">
        <v>91</v>
      </c>
      <c r="AF48" s="79" t="s">
        <v>91</v>
      </c>
      <c r="AG48" s="79" t="s">
        <v>91</v>
      </c>
    </row>
    <row r="49" spans="22:33" ht="12.75" customHeight="1">
      <c r="V49" s="78" t="s">
        <v>27</v>
      </c>
      <c r="W49" s="79">
        <v>0</v>
      </c>
      <c r="X49" s="79" t="s">
        <v>91</v>
      </c>
      <c r="Y49" s="79" t="s">
        <v>91</v>
      </c>
      <c r="Z49" s="79" t="s">
        <v>91</v>
      </c>
      <c r="AA49" s="80">
        <v>10</v>
      </c>
      <c r="AC49" s="78" t="s">
        <v>27</v>
      </c>
      <c r="AD49" s="79">
        <v>0</v>
      </c>
      <c r="AE49" s="79" t="s">
        <v>91</v>
      </c>
      <c r="AF49" s="79" t="s">
        <v>91</v>
      </c>
      <c r="AG49" s="79" t="s">
        <v>91</v>
      </c>
    </row>
    <row r="50" spans="22:33" ht="12.75" customHeight="1">
      <c r="V50" s="78" t="s">
        <v>28</v>
      </c>
      <c r="W50" s="79">
        <v>0</v>
      </c>
      <c r="X50" s="79" t="s">
        <v>91</v>
      </c>
      <c r="Y50" s="79" t="s">
        <v>91</v>
      </c>
      <c r="Z50" s="79" t="s">
        <v>91</v>
      </c>
      <c r="AA50" s="80">
        <v>10</v>
      </c>
      <c r="AC50" s="78" t="s">
        <v>28</v>
      </c>
      <c r="AD50" s="79">
        <v>0</v>
      </c>
      <c r="AE50" s="79" t="s">
        <v>91</v>
      </c>
      <c r="AF50" s="79" t="s">
        <v>91</v>
      </c>
      <c r="AG50" s="79" t="s">
        <v>91</v>
      </c>
    </row>
    <row r="51" spans="22:33" ht="12.75" customHeight="1">
      <c r="V51" s="78" t="s">
        <v>29</v>
      </c>
      <c r="W51" s="79">
        <v>0</v>
      </c>
      <c r="X51" s="79" t="s">
        <v>91</v>
      </c>
      <c r="Y51" s="79" t="s">
        <v>91</v>
      </c>
      <c r="Z51" s="79" t="s">
        <v>91</v>
      </c>
      <c r="AA51" s="80">
        <v>11</v>
      </c>
      <c r="AC51" s="78" t="s">
        <v>29</v>
      </c>
      <c r="AD51" s="79">
        <v>0</v>
      </c>
      <c r="AE51" s="79" t="s">
        <v>91</v>
      </c>
      <c r="AF51" s="79" t="s">
        <v>91</v>
      </c>
      <c r="AG51" s="79" t="s">
        <v>91</v>
      </c>
    </row>
    <row r="52" spans="22:33" ht="12.75" customHeight="1">
      <c r="V52" s="78" t="s">
        <v>94</v>
      </c>
      <c r="W52" s="79">
        <v>0</v>
      </c>
      <c r="X52" s="79" t="s">
        <v>91</v>
      </c>
      <c r="Y52" s="79" t="s">
        <v>91</v>
      </c>
      <c r="Z52" s="79" t="s">
        <v>91</v>
      </c>
      <c r="AA52" s="80" t="s">
        <v>95</v>
      </c>
      <c r="AC52" s="78" t="s">
        <v>94</v>
      </c>
      <c r="AD52" s="79">
        <v>0</v>
      </c>
      <c r="AE52" s="79" t="s">
        <v>91</v>
      </c>
      <c r="AF52" s="79" t="s">
        <v>91</v>
      </c>
      <c r="AG52" s="79" t="s">
        <v>91</v>
      </c>
    </row>
    <row r="53" spans="22:33" ht="12.75" customHeight="1">
      <c r="V53" s="78" t="s">
        <v>30</v>
      </c>
      <c r="W53" s="118">
        <v>0.2</v>
      </c>
      <c r="X53" s="79" t="s">
        <v>91</v>
      </c>
      <c r="Y53" s="79" t="s">
        <v>91</v>
      </c>
      <c r="Z53" s="79" t="s">
        <v>91</v>
      </c>
      <c r="AA53" s="80">
        <v>10</v>
      </c>
      <c r="AC53" s="78" t="s">
        <v>30</v>
      </c>
      <c r="AD53" s="118">
        <v>0.2</v>
      </c>
      <c r="AE53" s="79" t="s">
        <v>91</v>
      </c>
      <c r="AF53" s="79" t="s">
        <v>91</v>
      </c>
      <c r="AG53" s="79" t="s">
        <v>91</v>
      </c>
    </row>
    <row r="54" spans="22:33" ht="12.75" customHeight="1">
      <c r="V54" s="78" t="s">
        <v>31</v>
      </c>
      <c r="W54" s="79">
        <v>0</v>
      </c>
      <c r="X54" s="79" t="s">
        <v>91</v>
      </c>
      <c r="Y54" s="79" t="s">
        <v>91</v>
      </c>
      <c r="Z54" s="79" t="s">
        <v>91</v>
      </c>
      <c r="AA54" s="80">
        <v>11</v>
      </c>
      <c r="AC54" s="78" t="s">
        <v>31</v>
      </c>
      <c r="AD54" s="79">
        <v>0</v>
      </c>
      <c r="AE54" s="79" t="s">
        <v>91</v>
      </c>
      <c r="AF54" s="79" t="s">
        <v>91</v>
      </c>
      <c r="AG54" s="79" t="s">
        <v>91</v>
      </c>
    </row>
    <row r="55" spans="22:33" ht="12.75" customHeight="1">
      <c r="V55" s="78" t="s">
        <v>96</v>
      </c>
      <c r="W55" s="79">
        <v>0</v>
      </c>
      <c r="X55" s="79" t="s">
        <v>91</v>
      </c>
      <c r="Y55" s="79" t="s">
        <v>91</v>
      </c>
      <c r="Z55" s="79" t="s">
        <v>91</v>
      </c>
      <c r="AA55" s="80" t="s">
        <v>97</v>
      </c>
      <c r="AC55" s="78" t="s">
        <v>96</v>
      </c>
      <c r="AD55" s="79">
        <v>0</v>
      </c>
      <c r="AE55" s="79" t="s">
        <v>91</v>
      </c>
      <c r="AF55" s="79" t="s">
        <v>91</v>
      </c>
      <c r="AG55" s="79" t="s">
        <v>91</v>
      </c>
    </row>
    <row r="56" spans="22:33" ht="12.75" customHeight="1">
      <c r="V56" s="78" t="s">
        <v>169</v>
      </c>
      <c r="W56" s="118">
        <v>0.4</v>
      </c>
      <c r="X56" s="79" t="s">
        <v>91</v>
      </c>
      <c r="Y56" s="79" t="s">
        <v>91</v>
      </c>
      <c r="Z56" s="79" t="s">
        <v>91</v>
      </c>
      <c r="AA56" s="80" t="s">
        <v>95</v>
      </c>
      <c r="AC56" s="78" t="s">
        <v>169</v>
      </c>
      <c r="AD56" s="118">
        <v>0.4</v>
      </c>
      <c r="AE56" s="79" t="s">
        <v>91</v>
      </c>
      <c r="AF56" s="79" t="s">
        <v>91</v>
      </c>
      <c r="AG56" s="79" t="s">
        <v>91</v>
      </c>
    </row>
    <row r="57" spans="22:33" ht="12.75" customHeight="1">
      <c r="V57" s="81" t="s">
        <v>98</v>
      </c>
      <c r="W57" s="79" t="s">
        <v>33</v>
      </c>
      <c r="X57" s="79" t="s">
        <v>33</v>
      </c>
      <c r="Y57" s="79" t="s">
        <v>33</v>
      </c>
      <c r="Z57" s="79" t="s">
        <v>33</v>
      </c>
      <c r="AA57" s="80"/>
      <c r="AC57" s="81" t="s">
        <v>98</v>
      </c>
      <c r="AD57" s="79" t="s">
        <v>33</v>
      </c>
      <c r="AE57" s="79" t="s">
        <v>33</v>
      </c>
      <c r="AF57" s="79" t="s">
        <v>33</v>
      </c>
      <c r="AG57" s="79" t="s">
        <v>33</v>
      </c>
    </row>
    <row r="58" spans="22:33" ht="12.75" customHeight="1">
      <c r="V58" s="78" t="s">
        <v>99</v>
      </c>
      <c r="W58" s="79" t="s">
        <v>92</v>
      </c>
      <c r="X58" s="79">
        <v>0</v>
      </c>
      <c r="Y58" s="79">
        <v>0</v>
      </c>
      <c r="Z58" s="79">
        <v>0</v>
      </c>
      <c r="AA58" s="80">
        <v>40</v>
      </c>
      <c r="AC58" s="78" t="s">
        <v>99</v>
      </c>
      <c r="AD58" s="79" t="s">
        <v>92</v>
      </c>
      <c r="AE58" s="110">
        <v>0.2</v>
      </c>
      <c r="AF58" s="118">
        <v>0.4</v>
      </c>
      <c r="AG58" s="79">
        <v>0</v>
      </c>
    </row>
    <row r="59" spans="22:33" ht="12.75" customHeight="1">
      <c r="V59" s="78" t="s">
        <v>100</v>
      </c>
      <c r="W59" s="79" t="s">
        <v>92</v>
      </c>
      <c r="X59" s="79">
        <v>0</v>
      </c>
      <c r="Y59" s="79">
        <v>0</v>
      </c>
      <c r="Z59" s="79">
        <v>0</v>
      </c>
      <c r="AA59" s="80" t="s">
        <v>101</v>
      </c>
      <c r="AC59" s="78" t="s">
        <v>100</v>
      </c>
      <c r="AD59" s="79" t="s">
        <v>92</v>
      </c>
      <c r="AE59" s="79">
        <v>0</v>
      </c>
      <c r="AF59" s="79">
        <v>0</v>
      </c>
      <c r="AG59" s="79">
        <v>0</v>
      </c>
    </row>
    <row r="60" spans="22:33" ht="12.75" customHeight="1">
      <c r="V60" s="78" t="s">
        <v>36</v>
      </c>
      <c r="W60" s="79" t="s">
        <v>92</v>
      </c>
      <c r="X60" s="79">
        <v>0</v>
      </c>
      <c r="Y60" s="79">
        <v>0</v>
      </c>
      <c r="Z60" s="79">
        <v>0</v>
      </c>
      <c r="AA60" s="80">
        <v>41</v>
      </c>
      <c r="AC60" s="78" t="s">
        <v>36</v>
      </c>
      <c r="AD60" s="79" t="s">
        <v>92</v>
      </c>
      <c r="AE60" s="79">
        <v>0</v>
      </c>
      <c r="AF60" s="79">
        <v>0</v>
      </c>
      <c r="AG60" s="79">
        <v>0</v>
      </c>
    </row>
    <row r="61" spans="22:33" ht="12.75" customHeight="1">
      <c r="V61" s="78" t="s">
        <v>48</v>
      </c>
      <c r="W61" s="79">
        <v>0</v>
      </c>
      <c r="X61" s="79" t="s">
        <v>92</v>
      </c>
      <c r="Y61" s="79" t="s">
        <v>92</v>
      </c>
      <c r="Z61" s="79">
        <v>0</v>
      </c>
      <c r="AA61" s="80">
        <v>43</v>
      </c>
      <c r="AC61" s="78" t="s">
        <v>48</v>
      </c>
      <c r="AD61" s="79">
        <v>0</v>
      </c>
      <c r="AE61" s="79" t="s">
        <v>92</v>
      </c>
      <c r="AF61" s="79" t="s">
        <v>92</v>
      </c>
      <c r="AG61" s="79">
        <v>0</v>
      </c>
    </row>
    <row r="62" spans="22:33" ht="12.75" customHeight="1">
      <c r="V62" s="78" t="s">
        <v>49</v>
      </c>
      <c r="W62" s="79">
        <v>0</v>
      </c>
      <c r="X62" s="79" t="s">
        <v>92</v>
      </c>
      <c r="Y62" s="79" t="s">
        <v>92</v>
      </c>
      <c r="Z62" s="79">
        <v>0</v>
      </c>
      <c r="AA62" s="80">
        <v>45</v>
      </c>
      <c r="AC62" s="78" t="s">
        <v>49</v>
      </c>
      <c r="AD62" s="79">
        <v>0</v>
      </c>
      <c r="AE62" s="79" t="s">
        <v>92</v>
      </c>
      <c r="AF62" s="79" t="s">
        <v>92</v>
      </c>
      <c r="AG62" s="79">
        <v>0</v>
      </c>
    </row>
    <row r="63" spans="22:33" ht="12.75" customHeight="1">
      <c r="V63" s="78" t="s">
        <v>50</v>
      </c>
      <c r="W63" s="79">
        <v>0</v>
      </c>
      <c r="X63" s="79" t="s">
        <v>92</v>
      </c>
      <c r="Y63" s="79" t="s">
        <v>92</v>
      </c>
      <c r="Z63" s="79">
        <v>0</v>
      </c>
      <c r="AA63" s="80">
        <v>47</v>
      </c>
      <c r="AC63" s="78" t="s">
        <v>50</v>
      </c>
      <c r="AD63" s="79">
        <v>0</v>
      </c>
      <c r="AE63" s="79" t="s">
        <v>92</v>
      </c>
      <c r="AF63" s="79" t="s">
        <v>92</v>
      </c>
      <c r="AG63" s="79">
        <v>0</v>
      </c>
    </row>
    <row r="64" spans="22:33" ht="12.75" customHeight="1">
      <c r="V64" s="78" t="s">
        <v>102</v>
      </c>
      <c r="W64" s="79">
        <v>0</v>
      </c>
      <c r="X64" s="79">
        <v>0</v>
      </c>
      <c r="Y64" s="79">
        <v>0</v>
      </c>
      <c r="Z64" s="79">
        <v>0</v>
      </c>
      <c r="AA64" s="80">
        <v>30</v>
      </c>
      <c r="AC64" s="78" t="s">
        <v>102</v>
      </c>
      <c r="AD64" s="79">
        <v>0</v>
      </c>
      <c r="AE64" s="79">
        <v>0</v>
      </c>
      <c r="AF64" s="79">
        <v>0</v>
      </c>
      <c r="AG64" s="79">
        <v>0</v>
      </c>
    </row>
    <row r="65" spans="22:33" ht="12.75" customHeight="1">
      <c r="V65" s="78" t="s">
        <v>52</v>
      </c>
      <c r="W65" s="79" t="s">
        <v>92</v>
      </c>
      <c r="X65" s="79">
        <v>0</v>
      </c>
      <c r="Y65" s="79">
        <v>0</v>
      </c>
      <c r="Z65" s="79">
        <v>0</v>
      </c>
      <c r="AA65" s="80" t="s">
        <v>103</v>
      </c>
      <c r="AC65" s="78" t="s">
        <v>52</v>
      </c>
      <c r="AD65" s="79" t="s">
        <v>92</v>
      </c>
      <c r="AE65" s="79">
        <v>0</v>
      </c>
      <c r="AF65" s="79">
        <v>0</v>
      </c>
      <c r="AG65" s="79">
        <v>0</v>
      </c>
    </row>
    <row r="66" spans="22:33" ht="12.75" customHeight="1">
      <c r="V66" s="78" t="s">
        <v>42</v>
      </c>
      <c r="W66" s="79" t="s">
        <v>92</v>
      </c>
      <c r="X66" s="79">
        <v>0</v>
      </c>
      <c r="Y66" s="79">
        <v>0</v>
      </c>
      <c r="Z66" s="79">
        <v>0</v>
      </c>
      <c r="AA66" s="80">
        <v>40</v>
      </c>
      <c r="AC66" s="78" t="s">
        <v>42</v>
      </c>
      <c r="AD66" s="79" t="s">
        <v>92</v>
      </c>
      <c r="AE66" s="79">
        <v>0</v>
      </c>
      <c r="AF66" s="79">
        <v>0</v>
      </c>
      <c r="AG66" s="79">
        <v>0</v>
      </c>
    </row>
    <row r="67" spans="22:33" ht="12.75" customHeight="1">
      <c r="V67" s="78" t="s">
        <v>38</v>
      </c>
      <c r="W67" s="79" t="s">
        <v>92</v>
      </c>
      <c r="X67" s="79">
        <v>0</v>
      </c>
      <c r="Y67" s="79">
        <v>0</v>
      </c>
      <c r="Z67" s="79">
        <v>0</v>
      </c>
      <c r="AA67" s="80">
        <v>50</v>
      </c>
      <c r="AC67" s="78" t="s">
        <v>38</v>
      </c>
      <c r="AD67" s="79" t="s">
        <v>92</v>
      </c>
      <c r="AE67" s="79">
        <v>0</v>
      </c>
      <c r="AF67" s="79">
        <v>0</v>
      </c>
      <c r="AG67" s="79">
        <v>0</v>
      </c>
    </row>
    <row r="68" spans="22:33" ht="12.75" customHeight="1">
      <c r="V68" s="78" t="s">
        <v>39</v>
      </c>
      <c r="W68" s="79" t="s">
        <v>92</v>
      </c>
      <c r="X68" s="79">
        <v>0</v>
      </c>
      <c r="Y68" s="79">
        <v>0</v>
      </c>
      <c r="Z68" s="79">
        <v>0</v>
      </c>
      <c r="AA68" s="80">
        <v>51</v>
      </c>
      <c r="AC68" s="78" t="s">
        <v>39</v>
      </c>
      <c r="AD68" s="79" t="s">
        <v>92</v>
      </c>
      <c r="AE68" s="79">
        <v>0</v>
      </c>
      <c r="AF68" s="79">
        <v>0</v>
      </c>
      <c r="AG68" s="79">
        <v>0</v>
      </c>
    </row>
    <row r="69" spans="22:33" ht="12.75" customHeight="1">
      <c r="V69" s="78" t="s">
        <v>40</v>
      </c>
      <c r="W69" s="79" t="s">
        <v>92</v>
      </c>
      <c r="X69" s="79">
        <v>0</v>
      </c>
      <c r="Y69" s="79">
        <v>0</v>
      </c>
      <c r="Z69" s="79">
        <v>0</v>
      </c>
      <c r="AA69" s="80">
        <v>53</v>
      </c>
      <c r="AC69" s="78" t="s">
        <v>40</v>
      </c>
      <c r="AD69" s="79">
        <v>0</v>
      </c>
      <c r="AE69" s="79" t="s">
        <v>92</v>
      </c>
      <c r="AF69" s="79" t="s">
        <v>92</v>
      </c>
      <c r="AG69" s="79">
        <v>0</v>
      </c>
    </row>
    <row r="70" spans="22:33" ht="12.75" customHeight="1">
      <c r="V70" s="78" t="s">
        <v>41</v>
      </c>
      <c r="W70" s="79" t="s">
        <v>92</v>
      </c>
      <c r="X70" s="79">
        <v>0</v>
      </c>
      <c r="Y70" s="79">
        <v>0</v>
      </c>
      <c r="Z70" s="79">
        <v>0</v>
      </c>
      <c r="AA70" s="80">
        <v>55</v>
      </c>
      <c r="AC70" s="78" t="s">
        <v>41</v>
      </c>
      <c r="AD70" s="79">
        <v>0</v>
      </c>
      <c r="AE70" s="79" t="s">
        <v>92</v>
      </c>
      <c r="AF70" s="79" t="s">
        <v>92</v>
      </c>
      <c r="AG70" s="79">
        <v>0</v>
      </c>
    </row>
    <row r="71" spans="22:33" ht="12.75" customHeight="1">
      <c r="V71" s="81" t="s">
        <v>104</v>
      </c>
      <c r="W71" s="79" t="s">
        <v>33</v>
      </c>
      <c r="X71" s="79" t="s">
        <v>33</v>
      </c>
      <c r="Y71" s="79" t="s">
        <v>33</v>
      </c>
      <c r="Z71" s="79" t="s">
        <v>33</v>
      </c>
      <c r="AA71" s="80"/>
      <c r="AC71" s="81" t="s">
        <v>104</v>
      </c>
      <c r="AD71" s="79" t="s">
        <v>33</v>
      </c>
      <c r="AE71" s="79" t="s">
        <v>33</v>
      </c>
      <c r="AF71" s="79" t="s">
        <v>33</v>
      </c>
      <c r="AG71" s="79" t="s">
        <v>33</v>
      </c>
    </row>
    <row r="72" spans="22:33" ht="12.75" customHeight="1">
      <c r="V72" s="78" t="s">
        <v>34</v>
      </c>
      <c r="W72" s="79" t="s">
        <v>92</v>
      </c>
      <c r="X72" s="118">
        <v>0.4</v>
      </c>
      <c r="Y72" s="79">
        <v>0</v>
      </c>
      <c r="Z72" s="79">
        <v>0</v>
      </c>
      <c r="AA72" s="80">
        <v>40</v>
      </c>
      <c r="AC72" s="78" t="s">
        <v>34</v>
      </c>
      <c r="AD72" s="79" t="s">
        <v>92</v>
      </c>
      <c r="AE72" s="118">
        <v>0.4</v>
      </c>
      <c r="AF72" s="79">
        <v>0</v>
      </c>
      <c r="AG72" s="79">
        <v>0</v>
      </c>
    </row>
    <row r="73" spans="22:33" ht="12.75" customHeight="1">
      <c r="V73" s="78" t="s">
        <v>105</v>
      </c>
      <c r="W73" s="79" t="s">
        <v>92</v>
      </c>
      <c r="X73" s="79">
        <v>0</v>
      </c>
      <c r="Y73" s="79">
        <v>0</v>
      </c>
      <c r="Z73" s="79">
        <v>0</v>
      </c>
      <c r="AA73" s="80" t="s">
        <v>90</v>
      </c>
      <c r="AC73" s="78" t="s">
        <v>105</v>
      </c>
      <c r="AD73" s="79" t="s">
        <v>92</v>
      </c>
      <c r="AE73" s="79">
        <v>0</v>
      </c>
      <c r="AF73" s="79">
        <v>0</v>
      </c>
      <c r="AG73" s="79">
        <v>0</v>
      </c>
    </row>
    <row r="74" spans="22:33" ht="12.75" customHeight="1">
      <c r="V74" s="78" t="s">
        <v>106</v>
      </c>
      <c r="W74" s="79" t="s">
        <v>92</v>
      </c>
      <c r="X74" s="79">
        <v>0</v>
      </c>
      <c r="Y74" s="79">
        <v>0</v>
      </c>
      <c r="Z74" s="79">
        <v>0</v>
      </c>
      <c r="AA74" s="80" t="s">
        <v>107</v>
      </c>
      <c r="AC74" s="78" t="s">
        <v>106</v>
      </c>
      <c r="AD74" s="79" t="s">
        <v>92</v>
      </c>
      <c r="AE74" s="79">
        <v>0</v>
      </c>
      <c r="AF74" s="79">
        <v>0</v>
      </c>
      <c r="AG74" s="79">
        <v>0</v>
      </c>
    </row>
    <row r="75" spans="22:33" ht="12.75" customHeight="1">
      <c r="V75" s="78" t="s">
        <v>46</v>
      </c>
      <c r="W75" s="79">
        <v>0</v>
      </c>
      <c r="X75" s="79" t="s">
        <v>92</v>
      </c>
      <c r="Y75" s="79" t="s">
        <v>92</v>
      </c>
      <c r="Z75" s="79">
        <v>0</v>
      </c>
      <c r="AA75" s="80">
        <v>42</v>
      </c>
      <c r="AC75" s="78" t="s">
        <v>46</v>
      </c>
      <c r="AD75" s="79">
        <v>0</v>
      </c>
      <c r="AE75" s="79" t="s">
        <v>92</v>
      </c>
      <c r="AF75" s="79" t="s">
        <v>92</v>
      </c>
      <c r="AG75" s="79">
        <v>0</v>
      </c>
    </row>
    <row r="76" spans="22:33" ht="12.75" customHeight="1">
      <c r="V76" s="78" t="s">
        <v>47</v>
      </c>
      <c r="W76" s="79">
        <v>0</v>
      </c>
      <c r="X76" s="79" t="s">
        <v>92</v>
      </c>
      <c r="Y76" s="79" t="s">
        <v>92</v>
      </c>
      <c r="Z76" s="79">
        <v>0</v>
      </c>
      <c r="AA76" s="80">
        <v>44</v>
      </c>
      <c r="AC76" s="78" t="s">
        <v>47</v>
      </c>
      <c r="AD76" s="79">
        <v>0</v>
      </c>
      <c r="AE76" s="79" t="s">
        <v>92</v>
      </c>
      <c r="AF76" s="79" t="s">
        <v>92</v>
      </c>
      <c r="AG76" s="79">
        <v>0</v>
      </c>
    </row>
    <row r="77" spans="22:33" ht="12.75" customHeight="1">
      <c r="V77" s="78" t="s">
        <v>43</v>
      </c>
      <c r="W77" s="79" t="s">
        <v>92</v>
      </c>
      <c r="X77" s="79">
        <v>0</v>
      </c>
      <c r="Y77" s="79">
        <v>0</v>
      </c>
      <c r="Z77" s="79">
        <v>0</v>
      </c>
      <c r="AA77" s="80">
        <v>30</v>
      </c>
      <c r="AC77" s="78" t="s">
        <v>43</v>
      </c>
      <c r="AD77" s="79" t="s">
        <v>92</v>
      </c>
      <c r="AE77" s="79">
        <v>0</v>
      </c>
      <c r="AF77" s="79">
        <v>0</v>
      </c>
      <c r="AG77" s="79">
        <v>0</v>
      </c>
    </row>
    <row r="78" spans="22:33" ht="12.75" customHeight="1">
      <c r="V78" s="78" t="s">
        <v>44</v>
      </c>
      <c r="W78" s="79" t="s">
        <v>92</v>
      </c>
      <c r="X78" s="79">
        <v>0</v>
      </c>
      <c r="Y78" s="79">
        <v>0</v>
      </c>
      <c r="Z78" s="79">
        <v>0</v>
      </c>
      <c r="AA78" s="80">
        <v>50</v>
      </c>
      <c r="AC78" s="78" t="s">
        <v>44</v>
      </c>
      <c r="AD78" s="79" t="s">
        <v>92</v>
      </c>
      <c r="AE78" s="79">
        <v>0</v>
      </c>
      <c r="AF78" s="79">
        <v>0</v>
      </c>
      <c r="AG78" s="79">
        <v>0</v>
      </c>
    </row>
    <row r="79" spans="22:33" ht="12.75" customHeight="1">
      <c r="V79" s="78" t="s">
        <v>45</v>
      </c>
      <c r="W79" s="79">
        <v>0</v>
      </c>
      <c r="X79" s="79" t="s">
        <v>92</v>
      </c>
      <c r="Y79" s="79" t="s">
        <v>92</v>
      </c>
      <c r="Z79" s="79">
        <v>0</v>
      </c>
      <c r="AA79" s="80">
        <v>52</v>
      </c>
      <c r="AC79" s="78" t="s">
        <v>45</v>
      </c>
      <c r="AD79" s="79">
        <v>0</v>
      </c>
      <c r="AE79" s="79" t="s">
        <v>92</v>
      </c>
      <c r="AF79" s="79" t="s">
        <v>92</v>
      </c>
      <c r="AG79" s="79">
        <v>0</v>
      </c>
    </row>
    <row r="80" spans="22:33" ht="12.75" customHeight="1">
      <c r="V80" s="81" t="s">
        <v>108</v>
      </c>
      <c r="W80" s="79" t="s">
        <v>33</v>
      </c>
      <c r="X80" s="79" t="s">
        <v>33</v>
      </c>
      <c r="Y80" s="79" t="s">
        <v>33</v>
      </c>
      <c r="Z80" s="79" t="s">
        <v>33</v>
      </c>
      <c r="AA80" s="80"/>
      <c r="AC80" s="81" t="s">
        <v>108</v>
      </c>
      <c r="AD80" s="79" t="s">
        <v>33</v>
      </c>
      <c r="AE80" s="79" t="s">
        <v>33</v>
      </c>
      <c r="AF80" s="79" t="s">
        <v>33</v>
      </c>
      <c r="AG80" s="79" t="s">
        <v>33</v>
      </c>
    </row>
    <row r="81" spans="22:33" ht="12.75" customHeight="1">
      <c r="V81" s="78" t="s">
        <v>54</v>
      </c>
      <c r="W81" s="79" t="s">
        <v>92</v>
      </c>
      <c r="X81" s="79">
        <v>0</v>
      </c>
      <c r="Y81" s="79">
        <v>0</v>
      </c>
      <c r="Z81" s="79">
        <v>0</v>
      </c>
      <c r="AA81" s="80" t="s">
        <v>109</v>
      </c>
      <c r="AC81" s="78" t="s">
        <v>54</v>
      </c>
      <c r="AD81" s="79" t="s">
        <v>92</v>
      </c>
      <c r="AE81" s="79">
        <v>0</v>
      </c>
      <c r="AF81" s="79">
        <v>0</v>
      </c>
      <c r="AG81" s="79">
        <v>0</v>
      </c>
    </row>
    <row r="82" spans="22:33" ht="12.75" customHeight="1">
      <c r="V82" s="78" t="s">
        <v>56</v>
      </c>
      <c r="W82" s="79" t="s">
        <v>92</v>
      </c>
      <c r="X82" s="79">
        <v>0</v>
      </c>
      <c r="Y82" s="79">
        <v>0</v>
      </c>
      <c r="Z82" s="79">
        <v>0</v>
      </c>
      <c r="AA82" s="80" t="s">
        <v>110</v>
      </c>
      <c r="AC82" s="78" t="s">
        <v>56</v>
      </c>
      <c r="AD82" s="79" t="s">
        <v>92</v>
      </c>
      <c r="AE82" s="79">
        <v>0</v>
      </c>
      <c r="AF82" s="79">
        <v>0</v>
      </c>
      <c r="AG82" s="79">
        <v>0</v>
      </c>
    </row>
    <row r="83" spans="22:33" ht="12.75" customHeight="1">
      <c r="V83" s="78" t="s">
        <v>57</v>
      </c>
      <c r="W83" s="79" t="s">
        <v>92</v>
      </c>
      <c r="X83" s="79">
        <v>0</v>
      </c>
      <c r="Y83" s="79">
        <v>0</v>
      </c>
      <c r="Z83" s="79">
        <v>0</v>
      </c>
      <c r="AA83" s="80" t="s">
        <v>111</v>
      </c>
      <c r="AC83" s="78" t="s">
        <v>57</v>
      </c>
      <c r="AD83" s="79" t="s">
        <v>92</v>
      </c>
      <c r="AE83" s="79">
        <v>0</v>
      </c>
      <c r="AF83" s="79">
        <v>0</v>
      </c>
      <c r="AG83" s="79">
        <v>0</v>
      </c>
    </row>
    <row r="84" spans="22:33" ht="12.75" customHeight="1">
      <c r="V84" s="78" t="s">
        <v>112</v>
      </c>
      <c r="W84" s="79" t="s">
        <v>92</v>
      </c>
      <c r="X84" s="79">
        <v>0</v>
      </c>
      <c r="Y84" s="79">
        <v>0</v>
      </c>
      <c r="Z84" s="79">
        <v>0</v>
      </c>
      <c r="AA84" s="80" t="s">
        <v>113</v>
      </c>
      <c r="AC84" s="78" t="s">
        <v>112</v>
      </c>
      <c r="AD84" s="79" t="s">
        <v>92</v>
      </c>
      <c r="AE84" s="79">
        <v>0</v>
      </c>
      <c r="AF84" s="79">
        <v>0</v>
      </c>
      <c r="AG84" s="79">
        <v>0</v>
      </c>
    </row>
    <row r="85" spans="22:33" ht="12.75">
      <c r="V85" s="81" t="s">
        <v>121</v>
      </c>
      <c r="W85" s="79" t="s">
        <v>33</v>
      </c>
      <c r="X85" s="79" t="s">
        <v>33</v>
      </c>
      <c r="Y85" s="79" t="s">
        <v>33</v>
      </c>
      <c r="Z85" s="79" t="s">
        <v>33</v>
      </c>
      <c r="AA85" s="80"/>
      <c r="AC85" s="81" t="s">
        <v>121</v>
      </c>
      <c r="AD85" s="79" t="s">
        <v>33</v>
      </c>
      <c r="AE85" s="79" t="s">
        <v>33</v>
      </c>
      <c r="AF85" s="79" t="s">
        <v>33</v>
      </c>
      <c r="AG85" s="79" t="s">
        <v>33</v>
      </c>
    </row>
    <row r="86" spans="22:33" ht="12.75">
      <c r="V86" s="78" t="s">
        <v>53</v>
      </c>
      <c r="W86" s="79" t="s">
        <v>92</v>
      </c>
      <c r="X86" s="79">
        <v>0</v>
      </c>
      <c r="Y86" s="79">
        <v>0</v>
      </c>
      <c r="Z86" s="79">
        <v>0</v>
      </c>
      <c r="AA86" s="83" t="s">
        <v>119</v>
      </c>
      <c r="AC86" s="78" t="s">
        <v>53</v>
      </c>
      <c r="AD86" s="79" t="s">
        <v>92</v>
      </c>
      <c r="AE86" s="79">
        <v>0</v>
      </c>
      <c r="AF86" s="79">
        <v>0</v>
      </c>
      <c r="AG86" s="79">
        <v>0</v>
      </c>
    </row>
    <row r="87" spans="22:33" ht="12.75">
      <c r="V87" s="78" t="s">
        <v>59</v>
      </c>
      <c r="W87" s="79" t="s">
        <v>92</v>
      </c>
      <c r="X87" s="79">
        <v>0</v>
      </c>
      <c r="Y87" s="79">
        <v>0</v>
      </c>
      <c r="Z87" s="79">
        <v>0</v>
      </c>
      <c r="AA87" s="83" t="s">
        <v>122</v>
      </c>
      <c r="AC87" s="78" t="s">
        <v>59</v>
      </c>
      <c r="AD87" s="79" t="s">
        <v>92</v>
      </c>
      <c r="AE87" s="79">
        <v>0</v>
      </c>
      <c r="AF87" s="79">
        <v>0</v>
      </c>
      <c r="AG87" s="79">
        <v>0</v>
      </c>
    </row>
    <row r="88" spans="22:33" ht="12.75">
      <c r="V88" s="78" t="s">
        <v>60</v>
      </c>
      <c r="W88" s="79" t="s">
        <v>92</v>
      </c>
      <c r="X88" s="79">
        <v>0</v>
      </c>
      <c r="Y88" s="79">
        <v>0</v>
      </c>
      <c r="Z88" s="79">
        <v>0</v>
      </c>
      <c r="AA88" s="80" t="s">
        <v>123</v>
      </c>
      <c r="AC88" s="78" t="s">
        <v>60</v>
      </c>
      <c r="AD88" s="79" t="s">
        <v>92</v>
      </c>
      <c r="AE88" s="79">
        <v>0</v>
      </c>
      <c r="AF88" s="79">
        <v>0</v>
      </c>
      <c r="AG88" s="79">
        <v>0</v>
      </c>
    </row>
    <row r="89" spans="22:33" ht="12.75">
      <c r="V89" s="78" t="s">
        <v>61</v>
      </c>
      <c r="W89" s="79" t="s">
        <v>92</v>
      </c>
      <c r="X89" s="79">
        <v>0</v>
      </c>
      <c r="Y89" s="79">
        <v>0</v>
      </c>
      <c r="Z89" s="79">
        <v>0</v>
      </c>
      <c r="AA89" s="80" t="s">
        <v>124</v>
      </c>
      <c r="AC89" s="78" t="s">
        <v>61</v>
      </c>
      <c r="AD89" s="79" t="s">
        <v>92</v>
      </c>
      <c r="AE89" s="79">
        <v>0</v>
      </c>
      <c r="AF89" s="79">
        <v>0</v>
      </c>
      <c r="AG89" s="79">
        <v>0</v>
      </c>
    </row>
    <row r="90" spans="22:33" ht="12.75">
      <c r="V90" s="78" t="s">
        <v>55</v>
      </c>
      <c r="W90" s="79" t="s">
        <v>92</v>
      </c>
      <c r="X90" s="79">
        <v>0</v>
      </c>
      <c r="Y90" s="79">
        <v>0</v>
      </c>
      <c r="Z90" s="79">
        <v>0</v>
      </c>
      <c r="AA90" s="83" t="s">
        <v>125</v>
      </c>
      <c r="AC90" s="78" t="s">
        <v>55</v>
      </c>
      <c r="AD90" s="79" t="s">
        <v>92</v>
      </c>
      <c r="AE90" s="79">
        <v>0</v>
      </c>
      <c r="AF90" s="79">
        <v>0</v>
      </c>
      <c r="AG90" s="79">
        <v>0</v>
      </c>
    </row>
    <row r="91" spans="22:33" ht="12.75">
      <c r="V91" s="78" t="s">
        <v>62</v>
      </c>
      <c r="W91" s="79" t="s">
        <v>92</v>
      </c>
      <c r="X91" s="79">
        <v>0</v>
      </c>
      <c r="Y91" s="79">
        <v>0</v>
      </c>
      <c r="Z91" s="79">
        <v>0</v>
      </c>
      <c r="AA91" s="83" t="s">
        <v>126</v>
      </c>
      <c r="AC91" s="78" t="s">
        <v>62</v>
      </c>
      <c r="AD91" s="79" t="s">
        <v>92</v>
      </c>
      <c r="AE91" s="79">
        <v>0</v>
      </c>
      <c r="AF91" s="79">
        <v>0</v>
      </c>
      <c r="AG91" s="79">
        <v>0</v>
      </c>
    </row>
    <row r="92" spans="22:33" ht="12.75">
      <c r="V92" s="78" t="s">
        <v>168</v>
      </c>
      <c r="W92" s="79" t="s">
        <v>92</v>
      </c>
      <c r="X92" s="79">
        <v>0</v>
      </c>
      <c r="Y92" s="79">
        <v>0</v>
      </c>
      <c r="Z92" s="79">
        <v>0</v>
      </c>
      <c r="AA92" s="83" t="s">
        <v>167</v>
      </c>
      <c r="AC92" s="78" t="s">
        <v>168</v>
      </c>
      <c r="AD92" s="79" t="s">
        <v>92</v>
      </c>
      <c r="AE92" s="79">
        <v>0</v>
      </c>
      <c r="AF92" s="79">
        <v>0</v>
      </c>
      <c r="AG92" s="79">
        <v>0</v>
      </c>
    </row>
    <row r="93" spans="22:33" ht="12.75">
      <c r="V93" s="78" t="s">
        <v>64</v>
      </c>
      <c r="W93" s="79" t="s">
        <v>92</v>
      </c>
      <c r="X93" s="79">
        <v>0</v>
      </c>
      <c r="Y93" s="79">
        <v>0</v>
      </c>
      <c r="Z93" s="79">
        <v>0</v>
      </c>
      <c r="AA93" s="83" t="s">
        <v>127</v>
      </c>
      <c r="AC93" s="78" t="s">
        <v>64</v>
      </c>
      <c r="AD93" s="79" t="s">
        <v>92</v>
      </c>
      <c r="AE93" s="79">
        <v>0</v>
      </c>
      <c r="AF93" s="79">
        <v>0</v>
      </c>
      <c r="AG93" s="79">
        <v>0</v>
      </c>
    </row>
    <row r="94" spans="22:33" ht="12.75">
      <c r="V94" s="84" t="s">
        <v>150</v>
      </c>
      <c r="W94" s="79" t="s">
        <v>92</v>
      </c>
      <c r="X94" s="79">
        <v>0</v>
      </c>
      <c r="Y94" s="79">
        <v>0</v>
      </c>
      <c r="Z94" s="79">
        <v>0</v>
      </c>
      <c r="AA94" s="85" t="s">
        <v>151</v>
      </c>
      <c r="AC94" s="84" t="s">
        <v>150</v>
      </c>
      <c r="AD94" s="79" t="s">
        <v>92</v>
      </c>
      <c r="AE94" s="79">
        <v>0</v>
      </c>
      <c r="AF94" s="79">
        <v>0</v>
      </c>
      <c r="AG94" s="79">
        <v>0</v>
      </c>
    </row>
    <row r="95" spans="22:33" ht="12.75">
      <c r="V95" s="78" t="s">
        <v>65</v>
      </c>
      <c r="W95" s="79" t="s">
        <v>92</v>
      </c>
      <c r="X95" s="79">
        <v>0</v>
      </c>
      <c r="Y95" s="79">
        <v>0</v>
      </c>
      <c r="Z95" s="79">
        <v>0</v>
      </c>
      <c r="AA95" s="83" t="s">
        <v>128</v>
      </c>
      <c r="AC95" s="78" t="s">
        <v>65</v>
      </c>
      <c r="AD95" s="79" t="s">
        <v>92</v>
      </c>
      <c r="AE95" s="79">
        <v>0</v>
      </c>
      <c r="AF95" s="79">
        <v>0</v>
      </c>
      <c r="AG95" s="79">
        <v>0</v>
      </c>
    </row>
  </sheetData>
  <sheetProtection password="CD0A" sheet="1" insertColumns="0" insertRows="0" insertHyperlinks="0" deleteColumns="0" deleteRows="0" selectLockedCells="1" sort="0" autoFilter="0"/>
  <mergeCells count="10">
    <mergeCell ref="M5:P5"/>
    <mergeCell ref="M6:P6"/>
    <mergeCell ref="B1:B2"/>
    <mergeCell ref="A9:G9"/>
    <mergeCell ref="K9:P9"/>
    <mergeCell ref="C4:H4"/>
    <mergeCell ref="C5:H5"/>
    <mergeCell ref="C6:H6"/>
    <mergeCell ref="C1:L1"/>
    <mergeCell ref="C2:L2"/>
  </mergeCells>
  <conditionalFormatting sqref="D11:D20">
    <cfRule type="cellIs" priority="1" dxfId="6" operator="between" stopIfTrue="1">
      <formula>0</formula>
      <formula>0</formula>
    </cfRule>
  </conditionalFormatting>
  <dataValidations count="9">
    <dataValidation type="list" allowBlank="1" showInputMessage="1" showErrorMessage="1" sqref="Q11:Q20 G11:G20">
      <formula1>"*"</formula1>
    </dataValidation>
    <dataValidation type="list" allowBlank="1" showInputMessage="1" showErrorMessage="1" sqref="K9:P9">
      <formula1>"LIBRE ( L )"</formula1>
    </dataValidation>
    <dataValidation type="list" allowBlank="1" showInputMessage="1" showErrorMessage="1" sqref="B11:B20">
      <formula1>figure_N09</formula1>
    </dataValidation>
    <dataValidation type="list" allowBlank="1" showInputMessage="1" showErrorMessage="1" sqref="M11:M20 C11:C20">
      <formula1>position</formula1>
    </dataValidation>
    <dataValidation type="list" allowBlank="1" showInputMessage="1" showErrorMessage="1" sqref="M6">
      <formula1>"FILLE,GARCON"</formula1>
    </dataValidation>
    <dataValidation allowBlank="1" showErrorMessage="1" prompt="BEN [1,5 : 4,1]&#10;MIN [2,7 : 4,1]" sqref="N21"/>
    <dataValidation type="list" allowBlank="1" showInputMessage="1" showErrorMessage="1" sqref="A9:G9">
      <formula1>"LIBRE ( L* )"</formula1>
    </dataValidation>
    <dataValidation type="list" allowBlank="1" showInputMessage="1" showErrorMessage="1" sqref="L11:L20">
      <formula1>figure_NA</formula1>
    </dataValidation>
    <dataValidation allowBlank="1" showErrorMessage="1" sqref="D21"/>
  </dataValidations>
  <printOptions horizontalCentered="1" verticalCentered="1"/>
  <pageMargins left="0.5118110236220472" right="0.5511811023622047" top="0.17" bottom="0.1968503937007874" header="0.23" footer="0.29"/>
  <pageSetup fitToHeight="1" fitToWidth="1" horizontalDpi="360" verticalDpi="360" orientation="landscape" paperSize="9" scale="86" r:id="rId2"/>
  <headerFooter alignWithMargins="0">
    <oddFooter>&amp;R&amp;"Arial,Italique"&amp;9@Tous droits réservés E.NGUYEN-BA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G95"/>
  <sheetViews>
    <sheetView zoomScale="90" zoomScaleNormal="90" zoomScalePageLayoutView="0" workbookViewId="0" topLeftCell="A1">
      <selection activeCell="C4" sqref="C4:H4"/>
    </sheetView>
  </sheetViews>
  <sheetFormatPr defaultColWidth="11.421875" defaultRowHeight="12.75"/>
  <cols>
    <col min="1" max="1" width="5.28125" style="2" customWidth="1"/>
    <col min="2" max="2" width="30.8515625" style="2" bestFit="1" customWidth="1"/>
    <col min="3" max="3" width="6.140625" style="2" customWidth="1"/>
    <col min="4" max="4" width="11.421875" style="2" customWidth="1"/>
    <col min="5" max="5" width="8.140625" style="2" hidden="1" customWidth="1"/>
    <col min="6" max="6" width="11.421875" style="2" customWidth="1"/>
    <col min="7" max="7" width="3.7109375" style="2" bestFit="1" customWidth="1"/>
    <col min="8" max="8" width="11.421875" style="2" customWidth="1"/>
    <col min="9" max="9" width="19.28125" style="2" hidden="1" customWidth="1"/>
    <col min="10" max="10" width="0" style="2" hidden="1" customWidth="1"/>
    <col min="11" max="11" width="5.28125" style="2" customWidth="1"/>
    <col min="12" max="12" width="30.8515625" style="2" bestFit="1" customWidth="1"/>
    <col min="13" max="13" width="6.00390625" style="2" customWidth="1"/>
    <col min="14" max="14" width="11.421875" style="2" customWidth="1"/>
    <col min="15" max="15" width="7.7109375" style="2" customWidth="1"/>
    <col min="16" max="16" width="11.421875" style="2" customWidth="1"/>
    <col min="17" max="17" width="3.7109375" style="2" hidden="1" customWidth="1"/>
    <col min="18" max="18" width="8.00390625" style="2" customWidth="1"/>
    <col min="19" max="19" width="19.28125" style="2" hidden="1" customWidth="1"/>
    <col min="20" max="21" width="11.421875" style="2" hidden="1" customWidth="1"/>
    <col min="22" max="22" width="49.8515625" style="2" hidden="1" customWidth="1"/>
    <col min="23" max="25" width="9.7109375" style="2" hidden="1" customWidth="1"/>
    <col min="26" max="26" width="9.140625" style="2" hidden="1" customWidth="1"/>
    <col min="27" max="27" width="9.8515625" style="2" hidden="1" customWidth="1"/>
    <col min="28" max="28" width="11.421875" style="2" hidden="1" customWidth="1"/>
    <col min="29" max="29" width="49.8515625" style="2" hidden="1" customWidth="1"/>
    <col min="30" max="30" width="9.7109375" style="2" hidden="1" customWidth="1"/>
    <col min="31" max="31" width="13.7109375" style="2" hidden="1" customWidth="1"/>
    <col min="32" max="33" width="11.421875" style="2" hidden="1" customWidth="1"/>
    <col min="34" max="34" width="0" style="2" hidden="1" customWidth="1"/>
    <col min="35" max="16384" width="11.421875" style="2" customWidth="1"/>
  </cols>
  <sheetData>
    <row r="1" spans="1:20" ht="47.25" customHeight="1">
      <c r="A1" s="1"/>
      <c r="B1" s="142" t="s">
        <v>0</v>
      </c>
      <c r="C1" s="152" t="s">
        <v>1</v>
      </c>
      <c r="D1" s="152"/>
      <c r="E1" s="152"/>
      <c r="F1" s="152"/>
      <c r="G1" s="152"/>
      <c r="H1" s="152"/>
      <c r="I1" s="152"/>
      <c r="J1" s="152"/>
      <c r="K1" s="152"/>
      <c r="L1" s="152"/>
      <c r="M1" s="1"/>
      <c r="N1" s="1"/>
      <c r="O1" s="1"/>
      <c r="P1" s="1"/>
      <c r="Q1" s="1"/>
      <c r="R1" s="1"/>
      <c r="S1" s="1"/>
      <c r="T1" s="1"/>
    </row>
    <row r="2" spans="1:20" s="3" customFormat="1" ht="24.75" customHeight="1">
      <c r="A2" s="1"/>
      <c r="B2" s="142"/>
      <c r="C2" s="153" t="s">
        <v>75</v>
      </c>
      <c r="D2" s="154"/>
      <c r="E2" s="154"/>
      <c r="F2" s="154"/>
      <c r="G2" s="154"/>
      <c r="H2" s="154"/>
      <c r="I2" s="154"/>
      <c r="J2" s="154"/>
      <c r="K2" s="154"/>
      <c r="L2" s="155"/>
      <c r="M2" s="1"/>
      <c r="N2" s="1"/>
      <c r="O2" s="1"/>
      <c r="P2" s="1"/>
      <c r="Q2" s="1"/>
      <c r="R2" s="1"/>
      <c r="S2" s="1"/>
      <c r="T2" s="1"/>
    </row>
    <row r="3" spans="1:20" s="3" customFormat="1" ht="24" customHeight="1">
      <c r="A3" s="1"/>
      <c r="B3" s="4"/>
      <c r="D3" s="5"/>
      <c r="E3" s="6"/>
      <c r="F3" s="6"/>
      <c r="H3" s="5"/>
      <c r="I3" s="1"/>
      <c r="J3" s="1"/>
      <c r="K3" s="7"/>
      <c r="L3" s="6"/>
      <c r="M3" s="8"/>
      <c r="N3" s="8"/>
      <c r="O3" s="8"/>
      <c r="P3" s="1"/>
      <c r="Q3" s="1"/>
      <c r="R3" s="1"/>
      <c r="S3" s="1"/>
      <c r="T3" s="1"/>
    </row>
    <row r="4" spans="1:20" s="3" customFormat="1" ht="27">
      <c r="A4" s="1"/>
      <c r="B4" s="9" t="s">
        <v>2</v>
      </c>
      <c r="C4" s="144"/>
      <c r="D4" s="144"/>
      <c r="E4" s="144"/>
      <c r="F4" s="144"/>
      <c r="G4" s="144"/>
      <c r="H4" s="144"/>
      <c r="I4" s="1"/>
      <c r="J4" s="1"/>
      <c r="K4" s="1"/>
      <c r="L4" s="10"/>
      <c r="M4" s="8"/>
      <c r="N4" s="11"/>
      <c r="O4" s="11"/>
      <c r="P4" s="1"/>
      <c r="Q4" s="1"/>
      <c r="R4" s="1"/>
      <c r="S4" s="1"/>
      <c r="T4" s="1"/>
    </row>
    <row r="5" spans="1:20" s="3" customFormat="1" ht="23.25">
      <c r="A5" s="1"/>
      <c r="B5" s="9" t="s">
        <v>3</v>
      </c>
      <c r="C5" s="144"/>
      <c r="D5" s="144"/>
      <c r="E5" s="144"/>
      <c r="F5" s="144"/>
      <c r="G5" s="144"/>
      <c r="H5" s="144"/>
      <c r="I5" s="1"/>
      <c r="J5" s="1"/>
      <c r="K5" s="1"/>
      <c r="L5" s="9" t="s">
        <v>83</v>
      </c>
      <c r="M5" s="151" t="s">
        <v>176</v>
      </c>
      <c r="N5" s="151"/>
      <c r="O5" s="151"/>
      <c r="P5" s="151"/>
      <c r="Q5" s="1"/>
      <c r="R5" s="1"/>
      <c r="S5" s="1"/>
      <c r="T5" s="1"/>
    </row>
    <row r="6" spans="1:20" s="3" customFormat="1" ht="27.75" customHeight="1">
      <c r="A6" s="1"/>
      <c r="B6" s="9" t="s">
        <v>4</v>
      </c>
      <c r="C6" s="144"/>
      <c r="D6" s="144"/>
      <c r="E6" s="144"/>
      <c r="F6" s="144"/>
      <c r="G6" s="144"/>
      <c r="H6" s="144"/>
      <c r="I6" s="1"/>
      <c r="J6" s="1"/>
      <c r="K6" s="1"/>
      <c r="L6" s="9" t="s">
        <v>84</v>
      </c>
      <c r="M6" s="149"/>
      <c r="N6" s="149"/>
      <c r="O6" s="149"/>
      <c r="P6" s="149"/>
      <c r="Q6" s="1"/>
      <c r="R6" s="1"/>
      <c r="S6" s="1"/>
      <c r="T6" s="1"/>
    </row>
    <row r="7" spans="1:20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3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6.25" customHeight="1">
      <c r="A9" s="143" t="s">
        <v>174</v>
      </c>
      <c r="B9" s="143"/>
      <c r="C9" s="143"/>
      <c r="D9" s="143"/>
      <c r="E9" s="143"/>
      <c r="F9" s="143"/>
      <c r="G9" s="143"/>
      <c r="I9" s="1"/>
      <c r="J9" s="1"/>
      <c r="K9" s="143" t="s">
        <v>5</v>
      </c>
      <c r="L9" s="143"/>
      <c r="M9" s="143"/>
      <c r="N9" s="143"/>
      <c r="O9" s="143"/>
      <c r="P9" s="143"/>
      <c r="R9" s="1"/>
      <c r="S9" s="1"/>
      <c r="T9" s="1"/>
    </row>
    <row r="10" spans="1:20" s="3" customFormat="1" ht="38.25">
      <c r="A10" s="18" t="s">
        <v>6</v>
      </c>
      <c r="B10" s="1"/>
      <c r="C10" s="19" t="s">
        <v>7</v>
      </c>
      <c r="D10" s="20" t="s">
        <v>171</v>
      </c>
      <c r="E10" s="94" t="s">
        <v>166</v>
      </c>
      <c r="F10" s="21" t="s">
        <v>9</v>
      </c>
      <c r="G10" s="19" t="s">
        <v>73</v>
      </c>
      <c r="H10" s="1"/>
      <c r="I10" s="1"/>
      <c r="J10" s="1"/>
      <c r="K10" s="18" t="s">
        <v>6</v>
      </c>
      <c r="L10" s="1"/>
      <c r="M10" s="19" t="s">
        <v>7</v>
      </c>
      <c r="N10" s="20" t="s">
        <v>8</v>
      </c>
      <c r="O10" s="94" t="s">
        <v>166</v>
      </c>
      <c r="P10" s="21" t="s">
        <v>9</v>
      </c>
      <c r="Q10" s="1"/>
      <c r="R10" s="1"/>
      <c r="S10" s="1"/>
      <c r="T10" s="1"/>
    </row>
    <row r="11" spans="1:20" s="3" customFormat="1" ht="24" customHeight="1">
      <c r="A11" s="52">
        <v>1</v>
      </c>
      <c r="B11" s="23"/>
      <c r="C11" s="24"/>
      <c r="D11" s="25">
        <f aca="true" t="shared" si="0" ref="D11:D20">IF(B11="","",IF(B11="","",IF(C11="-",VLOOKUP(B11,matrice_diff_N11,2,FALSE),IF(C11="O",VLOOKUP(B11,matrice_diff_N11,3,FALSE),IF(C11="&lt;",VLOOKUP(B11,matrice_diff_N11,4,FALSE),IF(C11="/",VLOOKUP(B11,matrice_diff_N11,5,FALSE),VLOOKUP(B11,matrice_diff_N11,2,FALSE)))))))</f>
      </c>
      <c r="E11" s="93">
        <f>IF(B11="","",D11)</f>
      </c>
      <c r="F11" s="26">
        <f aca="true" t="shared" si="1" ref="F11:F20">IF(AND(J11&gt;1,NOT(ISBLANK(B11))),"REPETITION","")</f>
      </c>
      <c r="G11" s="27"/>
      <c r="H11" s="28">
        <f aca="true" t="shared" si="2" ref="H11:H20">IF(B11="","",CONCATENATE(VLOOKUP(B11,numerique_N11,6,FALSE)," ",C11))</f>
      </c>
      <c r="I11" s="1">
        <f aca="true" t="shared" si="3" ref="I11:I20">CONCATENATE(B11,C11)</f>
      </c>
      <c r="J11" s="1">
        <f aca="true" t="shared" si="4" ref="J11:J20">COUNTIF($I$11:$I$20,I11)</f>
        <v>10</v>
      </c>
      <c r="K11" s="22">
        <v>1</v>
      </c>
      <c r="L11" s="23"/>
      <c r="M11" s="24"/>
      <c r="N11" s="25">
        <f aca="true" t="shared" si="5" ref="N11:N20">IF(L11="","",IF(M11="-",VLOOKUP(L11,matrice_diff,2,FALSE),IF(M11="O",VLOOKUP(L11,matrice_diff,3,FALSE),IF(M11="&lt;",VLOOKUP(L11,matrice_diff,4,FALSE),IF(M11="/",VLOOKUP(L11,matrice_diff,5,FALSE),VLOOKUP(L11,matrice_diff,2,FALSE))))))</f>
      </c>
      <c r="O11" s="93">
        <f>IF(L11="","",N11)</f>
      </c>
      <c r="P11" s="26">
        <f aca="true" t="shared" si="6" ref="P11:P20">IF(AND(T11&gt;1,NOT(ISBLANK(L11))),"REPETITION","")</f>
      </c>
      <c r="Q11" s="27"/>
      <c r="R11" s="28">
        <f aca="true" t="shared" si="7" ref="R11:R20">IF(L11="","",CONCATENATE(VLOOKUP(L11,numerique,6,FALSE)," ",M11))</f>
      </c>
      <c r="S11" s="1">
        <f aca="true" t="shared" si="8" ref="S11:S20">CONCATENATE(L11,M11)</f>
      </c>
      <c r="T11" s="1">
        <f aca="true" t="shared" si="9" ref="T11:T20">COUNTIF($S$11:$S$20,S11)</f>
        <v>10</v>
      </c>
    </row>
    <row r="12" spans="1:20" s="3" customFormat="1" ht="24" customHeight="1">
      <c r="A12" s="52">
        <v>2</v>
      </c>
      <c r="B12" s="23"/>
      <c r="C12" s="24"/>
      <c r="D12" s="25">
        <f t="shared" si="0"/>
      </c>
      <c r="E12" s="93">
        <f aca="true" t="shared" si="10" ref="E12:E20">(IF(B12="","",D12+E11))</f>
      </c>
      <c r="F12" s="26">
        <f t="shared" si="1"/>
      </c>
      <c r="G12" s="27"/>
      <c r="H12" s="28">
        <f t="shared" si="2"/>
      </c>
      <c r="I12" s="1">
        <f t="shared" si="3"/>
      </c>
      <c r="J12" s="1">
        <f t="shared" si="4"/>
        <v>10</v>
      </c>
      <c r="K12" s="22">
        <v>2</v>
      </c>
      <c r="L12" s="23"/>
      <c r="M12" s="24"/>
      <c r="N12" s="25">
        <f t="shared" si="5"/>
      </c>
      <c r="O12" s="93">
        <f aca="true" t="shared" si="11" ref="O12:O20">(IF(L12="","",N12+O11))</f>
      </c>
      <c r="P12" s="26">
        <f t="shared" si="6"/>
      </c>
      <c r="Q12" s="27"/>
      <c r="R12" s="28">
        <f t="shared" si="7"/>
      </c>
      <c r="S12" s="1">
        <f t="shared" si="8"/>
      </c>
      <c r="T12" s="1">
        <f t="shared" si="9"/>
        <v>10</v>
      </c>
    </row>
    <row r="13" spans="1:20" s="3" customFormat="1" ht="24" customHeight="1">
      <c r="A13" s="52">
        <v>3</v>
      </c>
      <c r="B13" s="23"/>
      <c r="C13" s="24"/>
      <c r="D13" s="25">
        <f t="shared" si="0"/>
      </c>
      <c r="E13" s="93">
        <f t="shared" si="10"/>
      </c>
      <c r="F13" s="26">
        <f t="shared" si="1"/>
      </c>
      <c r="G13" s="27"/>
      <c r="H13" s="28">
        <f t="shared" si="2"/>
      </c>
      <c r="I13" s="1">
        <f t="shared" si="3"/>
      </c>
      <c r="J13" s="1">
        <f t="shared" si="4"/>
        <v>10</v>
      </c>
      <c r="K13" s="22">
        <v>3</v>
      </c>
      <c r="L13" s="23"/>
      <c r="M13" s="24"/>
      <c r="N13" s="25">
        <f t="shared" si="5"/>
      </c>
      <c r="O13" s="93">
        <f t="shared" si="11"/>
      </c>
      <c r="P13" s="26">
        <f t="shared" si="6"/>
      </c>
      <c r="Q13" s="27"/>
      <c r="R13" s="28">
        <f t="shared" si="7"/>
      </c>
      <c r="S13" s="1">
        <f t="shared" si="8"/>
      </c>
      <c r="T13" s="1">
        <f t="shared" si="9"/>
        <v>10</v>
      </c>
    </row>
    <row r="14" spans="1:20" s="3" customFormat="1" ht="24" customHeight="1">
      <c r="A14" s="52">
        <v>4</v>
      </c>
      <c r="B14" s="23"/>
      <c r="C14" s="24"/>
      <c r="D14" s="25">
        <f t="shared" si="0"/>
      </c>
      <c r="E14" s="93">
        <f t="shared" si="10"/>
      </c>
      <c r="F14" s="26">
        <f t="shared" si="1"/>
      </c>
      <c r="G14" s="27"/>
      <c r="H14" s="28">
        <f t="shared" si="2"/>
      </c>
      <c r="I14" s="1">
        <f t="shared" si="3"/>
      </c>
      <c r="J14" s="1">
        <f t="shared" si="4"/>
        <v>10</v>
      </c>
      <c r="K14" s="22">
        <v>4</v>
      </c>
      <c r="L14" s="23"/>
      <c r="M14" s="24"/>
      <c r="N14" s="25">
        <f t="shared" si="5"/>
      </c>
      <c r="O14" s="93">
        <f t="shared" si="11"/>
      </c>
      <c r="P14" s="26">
        <f t="shared" si="6"/>
      </c>
      <c r="Q14" s="27"/>
      <c r="R14" s="28">
        <f t="shared" si="7"/>
      </c>
      <c r="S14" s="1">
        <f t="shared" si="8"/>
      </c>
      <c r="T14" s="1">
        <f t="shared" si="9"/>
        <v>10</v>
      </c>
    </row>
    <row r="15" spans="1:20" s="3" customFormat="1" ht="24" customHeight="1">
      <c r="A15" s="52">
        <v>5</v>
      </c>
      <c r="B15" s="23"/>
      <c r="C15" s="24"/>
      <c r="D15" s="25">
        <f t="shared" si="0"/>
      </c>
      <c r="E15" s="93">
        <f t="shared" si="10"/>
      </c>
      <c r="F15" s="26">
        <f t="shared" si="1"/>
      </c>
      <c r="G15" s="27"/>
      <c r="H15" s="28">
        <f t="shared" si="2"/>
      </c>
      <c r="I15" s="1">
        <f t="shared" si="3"/>
      </c>
      <c r="J15" s="1">
        <f t="shared" si="4"/>
        <v>10</v>
      </c>
      <c r="K15" s="22">
        <v>5</v>
      </c>
      <c r="L15" s="23"/>
      <c r="M15" s="24"/>
      <c r="N15" s="25">
        <f t="shared" si="5"/>
      </c>
      <c r="O15" s="93">
        <f t="shared" si="11"/>
      </c>
      <c r="P15" s="26">
        <f t="shared" si="6"/>
      </c>
      <c r="Q15" s="27"/>
      <c r="R15" s="28">
        <f t="shared" si="7"/>
      </c>
      <c r="S15" s="1">
        <f t="shared" si="8"/>
      </c>
      <c r="T15" s="1">
        <f t="shared" si="9"/>
        <v>10</v>
      </c>
    </row>
    <row r="16" spans="1:20" s="3" customFormat="1" ht="24" customHeight="1">
      <c r="A16" s="52">
        <v>6</v>
      </c>
      <c r="B16" s="23"/>
      <c r="C16" s="24"/>
      <c r="D16" s="25">
        <f t="shared" si="0"/>
      </c>
      <c r="E16" s="93">
        <f t="shared" si="10"/>
      </c>
      <c r="F16" s="26">
        <f t="shared" si="1"/>
      </c>
      <c r="G16" s="27"/>
      <c r="H16" s="28">
        <f t="shared" si="2"/>
      </c>
      <c r="I16" s="1">
        <f t="shared" si="3"/>
      </c>
      <c r="J16" s="1">
        <f t="shared" si="4"/>
        <v>10</v>
      </c>
      <c r="K16" s="22">
        <v>6</v>
      </c>
      <c r="L16" s="23"/>
      <c r="M16" s="24"/>
      <c r="N16" s="25">
        <f t="shared" si="5"/>
      </c>
      <c r="O16" s="93">
        <f t="shared" si="11"/>
      </c>
      <c r="P16" s="26">
        <f t="shared" si="6"/>
      </c>
      <c r="Q16" s="27"/>
      <c r="R16" s="28">
        <f t="shared" si="7"/>
      </c>
      <c r="S16" s="1">
        <f t="shared" si="8"/>
      </c>
      <c r="T16" s="1">
        <f t="shared" si="9"/>
        <v>10</v>
      </c>
    </row>
    <row r="17" spans="1:20" s="3" customFormat="1" ht="24" customHeight="1">
      <c r="A17" s="52">
        <v>7</v>
      </c>
      <c r="B17" s="23"/>
      <c r="C17" s="24"/>
      <c r="D17" s="25">
        <f t="shared" si="0"/>
      </c>
      <c r="E17" s="93">
        <f t="shared" si="10"/>
      </c>
      <c r="F17" s="26">
        <f t="shared" si="1"/>
      </c>
      <c r="G17" s="27"/>
      <c r="H17" s="28">
        <f t="shared" si="2"/>
      </c>
      <c r="I17" s="1">
        <f t="shared" si="3"/>
      </c>
      <c r="J17" s="1">
        <f t="shared" si="4"/>
        <v>10</v>
      </c>
      <c r="K17" s="22">
        <v>7</v>
      </c>
      <c r="L17" s="23"/>
      <c r="M17" s="24"/>
      <c r="N17" s="25">
        <f t="shared" si="5"/>
      </c>
      <c r="O17" s="93">
        <f>(IF(L17="","",N17+O16))</f>
      </c>
      <c r="P17" s="26">
        <f t="shared" si="6"/>
      </c>
      <c r="Q17" s="27"/>
      <c r="R17" s="28">
        <f t="shared" si="7"/>
      </c>
      <c r="S17" s="1">
        <f t="shared" si="8"/>
      </c>
      <c r="T17" s="1">
        <f t="shared" si="9"/>
        <v>10</v>
      </c>
    </row>
    <row r="18" spans="1:20" s="3" customFormat="1" ht="24" customHeight="1">
      <c r="A18" s="52">
        <v>8</v>
      </c>
      <c r="B18" s="23"/>
      <c r="C18" s="24"/>
      <c r="D18" s="25">
        <f t="shared" si="0"/>
      </c>
      <c r="E18" s="93">
        <f t="shared" si="10"/>
      </c>
      <c r="F18" s="26">
        <f t="shared" si="1"/>
      </c>
      <c r="G18" s="27"/>
      <c r="H18" s="28">
        <f t="shared" si="2"/>
      </c>
      <c r="I18" s="1">
        <f t="shared" si="3"/>
      </c>
      <c r="J18" s="1">
        <f t="shared" si="4"/>
        <v>10</v>
      </c>
      <c r="K18" s="22">
        <v>8</v>
      </c>
      <c r="L18" s="23"/>
      <c r="M18" s="24"/>
      <c r="N18" s="25">
        <f t="shared" si="5"/>
      </c>
      <c r="O18" s="93">
        <f t="shared" si="11"/>
      </c>
      <c r="P18" s="26">
        <f t="shared" si="6"/>
      </c>
      <c r="Q18" s="27"/>
      <c r="R18" s="28">
        <f t="shared" si="7"/>
      </c>
      <c r="S18" s="1">
        <f t="shared" si="8"/>
      </c>
      <c r="T18" s="1">
        <f t="shared" si="9"/>
        <v>10</v>
      </c>
    </row>
    <row r="19" spans="1:20" s="3" customFormat="1" ht="24" customHeight="1">
      <c r="A19" s="52">
        <v>9</v>
      </c>
      <c r="B19" s="23"/>
      <c r="C19" s="24"/>
      <c r="D19" s="25">
        <f t="shared" si="0"/>
      </c>
      <c r="E19" s="93">
        <f t="shared" si="10"/>
      </c>
      <c r="F19" s="26">
        <f t="shared" si="1"/>
      </c>
      <c r="G19" s="27"/>
      <c r="H19" s="28">
        <f t="shared" si="2"/>
      </c>
      <c r="I19" s="1">
        <f t="shared" si="3"/>
      </c>
      <c r="J19" s="1">
        <f t="shared" si="4"/>
        <v>10</v>
      </c>
      <c r="K19" s="22">
        <v>9</v>
      </c>
      <c r="L19" s="23"/>
      <c r="M19" s="24"/>
      <c r="N19" s="25">
        <f t="shared" si="5"/>
      </c>
      <c r="O19" s="93">
        <f t="shared" si="11"/>
      </c>
      <c r="P19" s="26">
        <f t="shared" si="6"/>
      </c>
      <c r="Q19" s="27"/>
      <c r="R19" s="28">
        <f t="shared" si="7"/>
      </c>
      <c r="S19" s="1">
        <f t="shared" si="8"/>
      </c>
      <c r="T19" s="1">
        <f t="shared" si="9"/>
        <v>10</v>
      </c>
    </row>
    <row r="20" spans="1:20" s="3" customFormat="1" ht="24" customHeight="1" thickBot="1">
      <c r="A20" s="52">
        <v>10</v>
      </c>
      <c r="B20" s="23"/>
      <c r="C20" s="24"/>
      <c r="D20" s="25">
        <f t="shared" si="0"/>
      </c>
      <c r="E20" s="93">
        <f t="shared" si="10"/>
      </c>
      <c r="F20" s="26">
        <f t="shared" si="1"/>
      </c>
      <c r="G20" s="27"/>
      <c r="H20" s="28">
        <f t="shared" si="2"/>
      </c>
      <c r="I20" s="1">
        <f t="shared" si="3"/>
      </c>
      <c r="J20" s="1">
        <f t="shared" si="4"/>
        <v>10</v>
      </c>
      <c r="K20" s="22">
        <v>10</v>
      </c>
      <c r="L20" s="23"/>
      <c r="M20" s="24"/>
      <c r="N20" s="25">
        <f t="shared" si="5"/>
      </c>
      <c r="O20" s="93">
        <f t="shared" si="11"/>
      </c>
      <c r="P20" s="26">
        <f t="shared" si="6"/>
      </c>
      <c r="Q20" s="27"/>
      <c r="R20" s="28">
        <f t="shared" si="7"/>
      </c>
      <c r="S20" s="1">
        <f t="shared" si="8"/>
      </c>
      <c r="T20" s="1">
        <f t="shared" si="9"/>
        <v>10</v>
      </c>
    </row>
    <row r="21" spans="1:20" s="29" customFormat="1" ht="37.5" customHeight="1" thickBot="1">
      <c r="A21" s="1"/>
      <c r="C21" s="30" t="s">
        <v>170</v>
      </c>
      <c r="D21" s="31">
        <f>IF(SUM(D11:D20)=0,"",SUM(D11:D20))</f>
      </c>
      <c r="E21" s="1"/>
      <c r="F21" s="32"/>
      <c r="G21" s="1"/>
      <c r="H21" s="1"/>
      <c r="I21" s="1"/>
      <c r="J21" s="33"/>
      <c r="K21" s="1"/>
      <c r="M21" s="30" t="s">
        <v>11</v>
      </c>
      <c r="N21" s="31">
        <f>IF(SUM(N11:N20)=0,"",SUM(N11:N20))</f>
      </c>
      <c r="O21" s="1"/>
      <c r="P21" s="32"/>
      <c r="Q21" s="3"/>
      <c r="R21" s="1"/>
      <c r="S21" s="1"/>
      <c r="T21" s="33"/>
    </row>
    <row r="22" s="1" customFormat="1" ht="12.75"/>
    <row r="23" s="1" customFormat="1" ht="12.75">
      <c r="P23" s="39"/>
    </row>
    <row r="24" s="1" customFormat="1" ht="12.75"/>
    <row r="25" s="1" customFormat="1" ht="12.75"/>
    <row r="26" s="1" customFormat="1" ht="12.75"/>
    <row r="27" s="1" customFormat="1" ht="12.75"/>
    <row r="28" s="3" customFormat="1" ht="12.75" customHeight="1"/>
    <row r="29" s="3" customFormat="1" ht="12.75" customHeight="1"/>
    <row r="30" s="3" customFormat="1" ht="12.75" customHeight="1"/>
    <row r="31" spans="30:33" s="3" customFormat="1" ht="12.75" customHeight="1">
      <c r="AD31" s="117" t="s">
        <v>173</v>
      </c>
      <c r="AE31" s="117"/>
      <c r="AF31" s="117"/>
      <c r="AG31" s="117"/>
    </row>
    <row r="32" spans="22:33" s="3" customFormat="1" ht="12.75" customHeight="1">
      <c r="V32" s="117" t="s">
        <v>172</v>
      </c>
      <c r="W32" s="73" t="s">
        <v>12</v>
      </c>
      <c r="X32" s="73" t="s">
        <v>13</v>
      </c>
      <c r="Y32" s="73" t="s">
        <v>14</v>
      </c>
      <c r="Z32" s="73" t="s">
        <v>15</v>
      </c>
      <c r="AA32" s="74"/>
      <c r="AC32" s="117" t="s">
        <v>172</v>
      </c>
      <c r="AD32" s="73" t="s">
        <v>12</v>
      </c>
      <c r="AE32" s="73" t="s">
        <v>13</v>
      </c>
      <c r="AF32" s="73" t="s">
        <v>14</v>
      </c>
      <c r="AG32" s="73" t="s">
        <v>15</v>
      </c>
    </row>
    <row r="33" spans="22:33" s="3" customFormat="1" ht="12.75" customHeight="1">
      <c r="V33" s="111" t="s">
        <v>160</v>
      </c>
      <c r="W33" s="112">
        <v>0</v>
      </c>
      <c r="X33" s="113" t="s">
        <v>91</v>
      </c>
      <c r="Y33" s="113" t="s">
        <v>91</v>
      </c>
      <c r="Z33" s="113" t="s">
        <v>91</v>
      </c>
      <c r="AA33" s="114" t="s">
        <v>163</v>
      </c>
      <c r="AC33" s="111"/>
      <c r="AD33" s="112"/>
      <c r="AE33" s="113"/>
      <c r="AF33" s="113"/>
      <c r="AG33" s="113"/>
    </row>
    <row r="34" spans="22:33" s="3" customFormat="1" ht="12.75" customHeight="1">
      <c r="V34" s="111" t="s">
        <v>162</v>
      </c>
      <c r="W34" s="112">
        <v>0</v>
      </c>
      <c r="X34" s="113" t="s">
        <v>91</v>
      </c>
      <c r="Y34" s="113" t="s">
        <v>91</v>
      </c>
      <c r="Z34" s="113" t="s">
        <v>91</v>
      </c>
      <c r="AA34" s="114" t="s">
        <v>163</v>
      </c>
      <c r="AC34" s="111"/>
      <c r="AD34" s="112"/>
      <c r="AE34" s="113"/>
      <c r="AF34" s="113"/>
      <c r="AG34" s="113"/>
    </row>
    <row r="35" spans="22:33" ht="12.75" customHeight="1">
      <c r="V35" s="115" t="s">
        <v>165</v>
      </c>
      <c r="W35" s="112">
        <v>0</v>
      </c>
      <c r="X35" s="113" t="s">
        <v>91</v>
      </c>
      <c r="Y35" s="113" t="s">
        <v>91</v>
      </c>
      <c r="Z35" s="113" t="s">
        <v>91</v>
      </c>
      <c r="AA35" s="116" t="s">
        <v>164</v>
      </c>
      <c r="AC35" s="115"/>
      <c r="AD35" s="112"/>
      <c r="AE35" s="113"/>
      <c r="AF35" s="113"/>
      <c r="AG35" s="113"/>
    </row>
    <row r="36" spans="22:33" ht="12.75" customHeight="1">
      <c r="V36" s="111" t="s">
        <v>161</v>
      </c>
      <c r="W36" s="112">
        <v>0</v>
      </c>
      <c r="X36" s="113" t="s">
        <v>91</v>
      </c>
      <c r="Y36" s="113" t="s">
        <v>91</v>
      </c>
      <c r="Z36" s="113" t="s">
        <v>91</v>
      </c>
      <c r="AA36" s="114" t="s">
        <v>164</v>
      </c>
      <c r="AC36" s="111"/>
      <c r="AD36" s="112"/>
      <c r="AE36" s="113"/>
      <c r="AF36" s="113"/>
      <c r="AG36" s="113"/>
    </row>
    <row r="37" spans="22:33" ht="12.75" customHeight="1">
      <c r="V37" s="78" t="s">
        <v>16</v>
      </c>
      <c r="W37" s="79">
        <v>0</v>
      </c>
      <c r="X37" s="79">
        <v>0</v>
      </c>
      <c r="Y37" s="79" t="s">
        <v>91</v>
      </c>
      <c r="Z37" s="79" t="s">
        <v>91</v>
      </c>
      <c r="AA37" s="80">
        <v>0</v>
      </c>
      <c r="AC37" s="78"/>
      <c r="AD37" s="79"/>
      <c r="AE37" s="79"/>
      <c r="AF37" s="79"/>
      <c r="AG37" s="79"/>
    </row>
    <row r="38" spans="22:33" ht="12.75" customHeight="1">
      <c r="V38" s="78" t="s">
        <v>17</v>
      </c>
      <c r="W38" s="79">
        <v>0</v>
      </c>
      <c r="X38" s="79" t="s">
        <v>91</v>
      </c>
      <c r="Y38" s="79">
        <v>0</v>
      </c>
      <c r="Z38" s="79" t="s">
        <v>91</v>
      </c>
      <c r="AA38" s="80">
        <v>0</v>
      </c>
      <c r="AC38" s="78"/>
      <c r="AD38" s="110"/>
      <c r="AE38" s="79"/>
      <c r="AF38" s="110"/>
      <c r="AG38" s="79"/>
    </row>
    <row r="39" spans="22:33" ht="12.75" customHeight="1">
      <c r="V39" s="78" t="s">
        <v>18</v>
      </c>
      <c r="W39" s="79">
        <v>0</v>
      </c>
      <c r="X39" s="79" t="s">
        <v>91</v>
      </c>
      <c r="Y39" s="79" t="s">
        <v>91</v>
      </c>
      <c r="Z39" s="79" t="s">
        <v>91</v>
      </c>
      <c r="AA39" s="80">
        <v>0</v>
      </c>
      <c r="AC39" s="78"/>
      <c r="AD39" s="79"/>
      <c r="AE39" s="79"/>
      <c r="AF39" s="79"/>
      <c r="AG39" s="79"/>
    </row>
    <row r="40" spans="22:33" ht="12.75" customHeight="1">
      <c r="V40" s="78" t="s">
        <v>19</v>
      </c>
      <c r="W40" s="79">
        <v>0</v>
      </c>
      <c r="X40" s="79" t="s">
        <v>91</v>
      </c>
      <c r="Y40" s="79" t="s">
        <v>91</v>
      </c>
      <c r="Z40" s="79" t="s">
        <v>91</v>
      </c>
      <c r="AA40" s="80">
        <v>1</v>
      </c>
      <c r="AC40" s="78"/>
      <c r="AD40" s="79"/>
      <c r="AE40" s="79"/>
      <c r="AF40" s="79"/>
      <c r="AG40" s="79"/>
    </row>
    <row r="41" spans="22:33" ht="12.75" customHeight="1">
      <c r="V41" s="78" t="s">
        <v>20</v>
      </c>
      <c r="W41" s="79">
        <v>0</v>
      </c>
      <c r="X41" s="79" t="s">
        <v>91</v>
      </c>
      <c r="Y41" s="79" t="s">
        <v>91</v>
      </c>
      <c r="Z41" s="79" t="s">
        <v>91</v>
      </c>
      <c r="AA41" s="80">
        <v>2</v>
      </c>
      <c r="AC41" s="78"/>
      <c r="AD41" s="110"/>
      <c r="AE41" s="79"/>
      <c r="AF41" s="79"/>
      <c r="AG41" s="79"/>
    </row>
    <row r="42" spans="22:33" ht="12.75" customHeight="1">
      <c r="V42" s="78" t="s">
        <v>21</v>
      </c>
      <c r="W42" s="79">
        <v>0</v>
      </c>
      <c r="X42" s="79" t="s">
        <v>91</v>
      </c>
      <c r="Y42" s="79" t="s">
        <v>91</v>
      </c>
      <c r="Z42" s="79" t="s">
        <v>91</v>
      </c>
      <c r="AA42" s="80">
        <v>0</v>
      </c>
      <c r="AC42" s="78"/>
      <c r="AD42" s="79"/>
      <c r="AE42" s="79"/>
      <c r="AF42" s="79"/>
      <c r="AG42" s="79"/>
    </row>
    <row r="43" spans="22:33" ht="12.75" customHeight="1">
      <c r="V43" s="78" t="s">
        <v>22</v>
      </c>
      <c r="W43" s="79">
        <v>0</v>
      </c>
      <c r="X43" s="79" t="s">
        <v>91</v>
      </c>
      <c r="Y43" s="79" t="s">
        <v>91</v>
      </c>
      <c r="Z43" s="79" t="s">
        <v>91</v>
      </c>
      <c r="AA43" s="80">
        <v>1</v>
      </c>
      <c r="AC43" s="78"/>
      <c r="AD43" s="79"/>
      <c r="AE43" s="79"/>
      <c r="AF43" s="79"/>
      <c r="AG43" s="79"/>
    </row>
    <row r="44" spans="22:33" ht="12.75" customHeight="1">
      <c r="V44" s="78" t="s">
        <v>159</v>
      </c>
      <c r="W44" s="79">
        <v>0</v>
      </c>
      <c r="X44" s="79" t="s">
        <v>91</v>
      </c>
      <c r="Y44" s="79" t="s">
        <v>91</v>
      </c>
      <c r="Z44" s="79" t="s">
        <v>91</v>
      </c>
      <c r="AA44" s="80">
        <v>1</v>
      </c>
      <c r="AC44" s="78"/>
      <c r="AD44" s="79"/>
      <c r="AE44" s="79"/>
      <c r="AF44" s="79"/>
      <c r="AG44" s="79"/>
    </row>
    <row r="45" spans="22:33" ht="12.75" customHeight="1">
      <c r="V45" s="78" t="s">
        <v>23</v>
      </c>
      <c r="W45" s="79">
        <v>0</v>
      </c>
      <c r="X45" s="79" t="s">
        <v>91</v>
      </c>
      <c r="Y45" s="79" t="s">
        <v>91</v>
      </c>
      <c r="Z45" s="79" t="s">
        <v>91</v>
      </c>
      <c r="AA45" s="80">
        <v>0</v>
      </c>
      <c r="AC45" s="78"/>
      <c r="AD45" s="79"/>
      <c r="AE45" s="79"/>
      <c r="AF45" s="79"/>
      <c r="AG45" s="79"/>
    </row>
    <row r="46" spans="22:33" ht="12.75" customHeight="1">
      <c r="V46" s="78" t="s">
        <v>24</v>
      </c>
      <c r="W46" s="79">
        <v>0</v>
      </c>
      <c r="X46" s="79" t="s">
        <v>91</v>
      </c>
      <c r="Y46" s="79" t="s">
        <v>91</v>
      </c>
      <c r="Z46" s="79" t="s">
        <v>91</v>
      </c>
      <c r="AA46" s="80">
        <v>1</v>
      </c>
      <c r="AC46" s="78"/>
      <c r="AD46" s="79"/>
      <c r="AE46" s="79"/>
      <c r="AF46" s="79"/>
      <c r="AG46" s="79"/>
    </row>
    <row r="47" spans="22:33" ht="12.75" customHeight="1">
      <c r="V47" s="78" t="s">
        <v>25</v>
      </c>
      <c r="W47" s="79">
        <v>0</v>
      </c>
      <c r="X47" s="79" t="s">
        <v>91</v>
      </c>
      <c r="Y47" s="79" t="s">
        <v>91</v>
      </c>
      <c r="Z47" s="79" t="s">
        <v>91</v>
      </c>
      <c r="AA47" s="80">
        <v>1</v>
      </c>
      <c r="AC47" s="78"/>
      <c r="AD47" s="79"/>
      <c r="AE47" s="79"/>
      <c r="AF47" s="79"/>
      <c r="AG47" s="79"/>
    </row>
    <row r="48" spans="22:33" ht="12.75" customHeight="1">
      <c r="V48" s="78" t="s">
        <v>26</v>
      </c>
      <c r="W48" s="79">
        <v>0</v>
      </c>
      <c r="X48" s="79" t="s">
        <v>91</v>
      </c>
      <c r="Y48" s="79" t="s">
        <v>91</v>
      </c>
      <c r="Z48" s="79" t="s">
        <v>91</v>
      </c>
      <c r="AA48" s="80">
        <v>11</v>
      </c>
      <c r="AC48" s="78"/>
      <c r="AD48" s="79"/>
      <c r="AE48" s="79"/>
      <c r="AF48" s="79"/>
      <c r="AG48" s="79"/>
    </row>
    <row r="49" spans="22:33" ht="12.75" customHeight="1">
      <c r="V49" s="78" t="s">
        <v>27</v>
      </c>
      <c r="W49" s="79">
        <v>0</v>
      </c>
      <c r="X49" s="79" t="s">
        <v>91</v>
      </c>
      <c r="Y49" s="79" t="s">
        <v>91</v>
      </c>
      <c r="Z49" s="79" t="s">
        <v>91</v>
      </c>
      <c r="AA49" s="80">
        <v>10</v>
      </c>
      <c r="AC49" s="78"/>
      <c r="AD49" s="79"/>
      <c r="AE49" s="79"/>
      <c r="AF49" s="79"/>
      <c r="AG49" s="79"/>
    </row>
    <row r="50" spans="22:33" ht="12.75" customHeight="1">
      <c r="V50" s="78" t="s">
        <v>28</v>
      </c>
      <c r="W50" s="79">
        <v>0</v>
      </c>
      <c r="X50" s="79" t="s">
        <v>91</v>
      </c>
      <c r="Y50" s="79" t="s">
        <v>91</v>
      </c>
      <c r="Z50" s="79" t="s">
        <v>91</v>
      </c>
      <c r="AA50" s="80">
        <v>10</v>
      </c>
      <c r="AC50" s="78"/>
      <c r="AD50" s="79"/>
      <c r="AE50" s="79"/>
      <c r="AF50" s="79"/>
      <c r="AG50" s="79"/>
    </row>
    <row r="51" spans="22:33" ht="12.75" customHeight="1">
      <c r="V51" s="78" t="s">
        <v>29</v>
      </c>
      <c r="W51" s="79">
        <v>0</v>
      </c>
      <c r="X51" s="79" t="s">
        <v>91</v>
      </c>
      <c r="Y51" s="79" t="s">
        <v>91</v>
      </c>
      <c r="Z51" s="79" t="s">
        <v>91</v>
      </c>
      <c r="AA51" s="80">
        <v>11</v>
      </c>
      <c r="AC51" s="78"/>
      <c r="AD51" s="79"/>
      <c r="AE51" s="79"/>
      <c r="AF51" s="79"/>
      <c r="AG51" s="79"/>
    </row>
    <row r="52" spans="22:33" ht="12.75" customHeight="1">
      <c r="V52" s="78" t="s">
        <v>94</v>
      </c>
      <c r="W52" s="79">
        <v>0</v>
      </c>
      <c r="X52" s="79" t="s">
        <v>91</v>
      </c>
      <c r="Y52" s="79" t="s">
        <v>91</v>
      </c>
      <c r="Z52" s="79" t="s">
        <v>91</v>
      </c>
      <c r="AA52" s="80" t="s">
        <v>95</v>
      </c>
      <c r="AC52" s="78"/>
      <c r="AD52" s="79"/>
      <c r="AE52" s="79"/>
      <c r="AF52" s="79"/>
      <c r="AG52" s="79"/>
    </row>
    <row r="53" spans="22:33" ht="12.75" customHeight="1">
      <c r="V53" s="78" t="s">
        <v>30</v>
      </c>
      <c r="W53" s="79">
        <v>0</v>
      </c>
      <c r="X53" s="79" t="s">
        <v>91</v>
      </c>
      <c r="Y53" s="79" t="s">
        <v>91</v>
      </c>
      <c r="Z53" s="79" t="s">
        <v>91</v>
      </c>
      <c r="AA53" s="80">
        <v>10</v>
      </c>
      <c r="AC53" s="78"/>
      <c r="AD53" s="110"/>
      <c r="AE53" s="79"/>
      <c r="AF53" s="79"/>
      <c r="AG53" s="79"/>
    </row>
    <row r="54" spans="22:33" ht="12.75" customHeight="1">
      <c r="V54" s="78" t="s">
        <v>31</v>
      </c>
      <c r="W54" s="79">
        <v>0</v>
      </c>
      <c r="X54" s="79" t="s">
        <v>91</v>
      </c>
      <c r="Y54" s="79" t="s">
        <v>91</v>
      </c>
      <c r="Z54" s="79" t="s">
        <v>91</v>
      </c>
      <c r="AA54" s="80">
        <v>11</v>
      </c>
      <c r="AC54" s="78"/>
      <c r="AD54" s="79"/>
      <c r="AE54" s="79"/>
      <c r="AF54" s="79"/>
      <c r="AG54" s="79"/>
    </row>
    <row r="55" spans="22:33" ht="12.75" customHeight="1">
      <c r="V55" s="78" t="s">
        <v>96</v>
      </c>
      <c r="W55" s="79">
        <v>0</v>
      </c>
      <c r="X55" s="79" t="s">
        <v>91</v>
      </c>
      <c r="Y55" s="79" t="s">
        <v>91</v>
      </c>
      <c r="Z55" s="79" t="s">
        <v>91</v>
      </c>
      <c r="AA55" s="80" t="s">
        <v>97</v>
      </c>
      <c r="AC55" s="78"/>
      <c r="AD55" s="79"/>
      <c r="AE55" s="79"/>
      <c r="AF55" s="79"/>
      <c r="AG55" s="79"/>
    </row>
    <row r="56" spans="22:33" ht="12.75" customHeight="1">
      <c r="V56" s="78" t="s">
        <v>169</v>
      </c>
      <c r="W56" s="79">
        <v>0</v>
      </c>
      <c r="X56" s="79" t="s">
        <v>91</v>
      </c>
      <c r="Y56" s="79" t="s">
        <v>91</v>
      </c>
      <c r="Z56" s="79" t="s">
        <v>91</v>
      </c>
      <c r="AA56" s="80" t="s">
        <v>95</v>
      </c>
      <c r="AC56" s="78"/>
      <c r="AD56" s="110"/>
      <c r="AE56" s="79"/>
      <c r="AF56" s="79"/>
      <c r="AG56" s="79"/>
    </row>
    <row r="57" spans="22:33" ht="12.75" customHeight="1">
      <c r="V57" s="81" t="s">
        <v>98</v>
      </c>
      <c r="W57" s="79" t="s">
        <v>33</v>
      </c>
      <c r="X57" s="79" t="s">
        <v>33</v>
      </c>
      <c r="Y57" s="79" t="s">
        <v>33</v>
      </c>
      <c r="Z57" s="79" t="s">
        <v>33</v>
      </c>
      <c r="AA57" s="80"/>
      <c r="AC57" s="81"/>
      <c r="AD57" s="79"/>
      <c r="AE57" s="79"/>
      <c r="AF57" s="79"/>
      <c r="AG57" s="79"/>
    </row>
    <row r="58" spans="22:33" ht="12.75" customHeight="1">
      <c r="V58" s="78" t="s">
        <v>99</v>
      </c>
      <c r="W58" s="79" t="s">
        <v>92</v>
      </c>
      <c r="X58" s="79">
        <v>0</v>
      </c>
      <c r="Y58" s="79">
        <v>0</v>
      </c>
      <c r="Z58" s="79">
        <v>0</v>
      </c>
      <c r="AA58" s="80">
        <v>40</v>
      </c>
      <c r="AC58" s="78"/>
      <c r="AD58" s="79"/>
      <c r="AE58" s="110"/>
      <c r="AF58" s="110"/>
      <c r="AG58" s="79"/>
    </row>
    <row r="59" spans="22:33" ht="12.75" customHeight="1">
      <c r="V59" s="78" t="s">
        <v>100</v>
      </c>
      <c r="W59" s="79" t="s">
        <v>92</v>
      </c>
      <c r="X59" s="79">
        <v>0</v>
      </c>
      <c r="Y59" s="79">
        <v>0</v>
      </c>
      <c r="Z59" s="79">
        <v>0</v>
      </c>
      <c r="AA59" s="80" t="s">
        <v>101</v>
      </c>
      <c r="AC59" s="78"/>
      <c r="AD59" s="79"/>
      <c r="AE59" s="79"/>
      <c r="AF59" s="79"/>
      <c r="AG59" s="79"/>
    </row>
    <row r="60" spans="22:33" ht="12.75" customHeight="1">
      <c r="V60" s="78" t="s">
        <v>36</v>
      </c>
      <c r="W60" s="79" t="s">
        <v>92</v>
      </c>
      <c r="X60" s="79">
        <v>0</v>
      </c>
      <c r="Y60" s="118">
        <v>0.2</v>
      </c>
      <c r="Z60" s="79">
        <v>0</v>
      </c>
      <c r="AA60" s="80">
        <v>41</v>
      </c>
      <c r="AC60" s="78"/>
      <c r="AD60" s="79"/>
      <c r="AE60" s="79"/>
      <c r="AF60" s="79"/>
      <c r="AG60" s="79"/>
    </row>
    <row r="61" spans="22:33" ht="12.75" customHeight="1">
      <c r="V61" s="78" t="s">
        <v>48</v>
      </c>
      <c r="W61" s="79">
        <v>0</v>
      </c>
      <c r="X61" s="79" t="s">
        <v>92</v>
      </c>
      <c r="Y61" s="79" t="s">
        <v>92</v>
      </c>
      <c r="Z61" s="79">
        <v>0</v>
      </c>
      <c r="AA61" s="80">
        <v>43</v>
      </c>
      <c r="AC61" s="78"/>
      <c r="AD61" s="79"/>
      <c r="AE61" s="79"/>
      <c r="AF61" s="79"/>
      <c r="AG61" s="79"/>
    </row>
    <row r="62" spans="22:33" ht="12.75" customHeight="1">
      <c r="V62" s="78" t="s">
        <v>49</v>
      </c>
      <c r="W62" s="79">
        <v>0</v>
      </c>
      <c r="X62" s="79" t="s">
        <v>92</v>
      </c>
      <c r="Y62" s="79" t="s">
        <v>92</v>
      </c>
      <c r="Z62" s="79">
        <v>0</v>
      </c>
      <c r="AA62" s="80">
        <v>45</v>
      </c>
      <c r="AC62" s="78"/>
      <c r="AD62" s="79"/>
      <c r="AE62" s="79"/>
      <c r="AF62" s="79"/>
      <c r="AG62" s="79"/>
    </row>
    <row r="63" spans="22:33" ht="12.75" customHeight="1">
      <c r="V63" s="78" t="s">
        <v>50</v>
      </c>
      <c r="W63" s="79">
        <v>0</v>
      </c>
      <c r="X63" s="79" t="s">
        <v>92</v>
      </c>
      <c r="Y63" s="79" t="s">
        <v>92</v>
      </c>
      <c r="Z63" s="79">
        <v>0</v>
      </c>
      <c r="AA63" s="80">
        <v>47</v>
      </c>
      <c r="AC63" s="78"/>
      <c r="AD63" s="79"/>
      <c r="AE63" s="79"/>
      <c r="AF63" s="79"/>
      <c r="AG63" s="79"/>
    </row>
    <row r="64" spans="22:33" ht="12.75" customHeight="1">
      <c r="V64" s="78" t="s">
        <v>102</v>
      </c>
      <c r="W64" s="79" t="s">
        <v>92</v>
      </c>
      <c r="X64" s="79">
        <v>0</v>
      </c>
      <c r="Y64" s="79">
        <v>0</v>
      </c>
      <c r="Z64" s="110">
        <v>0.2</v>
      </c>
      <c r="AA64" s="80">
        <v>30</v>
      </c>
      <c r="AC64" s="78"/>
      <c r="AD64" s="79"/>
      <c r="AE64" s="79"/>
      <c r="AF64" s="79"/>
      <c r="AG64" s="79"/>
    </row>
    <row r="65" spans="22:33" ht="12.75" customHeight="1">
      <c r="V65" s="78" t="s">
        <v>52</v>
      </c>
      <c r="W65" s="79" t="s">
        <v>92</v>
      </c>
      <c r="X65" s="79">
        <v>0</v>
      </c>
      <c r="Y65" s="79">
        <v>0</v>
      </c>
      <c r="Z65" s="79">
        <v>0</v>
      </c>
      <c r="AA65" s="80" t="s">
        <v>103</v>
      </c>
      <c r="AC65" s="78"/>
      <c r="AD65" s="79"/>
      <c r="AE65" s="79"/>
      <c r="AF65" s="79"/>
      <c r="AG65" s="79"/>
    </row>
    <row r="66" spans="22:33" ht="12.75" customHeight="1">
      <c r="V66" s="78" t="s">
        <v>42</v>
      </c>
      <c r="W66" s="79" t="s">
        <v>92</v>
      </c>
      <c r="X66" s="79">
        <v>0</v>
      </c>
      <c r="Y66" s="79">
        <v>0</v>
      </c>
      <c r="Z66" s="79">
        <v>0</v>
      </c>
      <c r="AA66" s="80">
        <v>40</v>
      </c>
      <c r="AC66" s="78"/>
      <c r="AD66" s="79"/>
      <c r="AE66" s="79"/>
      <c r="AF66" s="79"/>
      <c r="AG66" s="79"/>
    </row>
    <row r="67" spans="22:33" ht="12.75" customHeight="1">
      <c r="V67" s="78" t="s">
        <v>38</v>
      </c>
      <c r="W67" s="79" t="s">
        <v>92</v>
      </c>
      <c r="X67" s="118">
        <v>0.2</v>
      </c>
      <c r="Y67" s="79">
        <v>0</v>
      </c>
      <c r="Z67" s="79">
        <v>0</v>
      </c>
      <c r="AA67" s="80">
        <v>50</v>
      </c>
      <c r="AC67" s="78"/>
      <c r="AD67" s="79"/>
      <c r="AE67" s="79"/>
      <c r="AF67" s="79"/>
      <c r="AG67" s="79"/>
    </row>
    <row r="68" spans="22:33" ht="12.75" customHeight="1">
      <c r="V68" s="78" t="s">
        <v>39</v>
      </c>
      <c r="W68" s="79" t="s">
        <v>92</v>
      </c>
      <c r="X68" s="118">
        <v>0.4</v>
      </c>
      <c r="Y68" s="79">
        <v>0</v>
      </c>
      <c r="Z68" s="79">
        <v>0</v>
      </c>
      <c r="AA68" s="80">
        <v>51</v>
      </c>
      <c r="AC68" s="78"/>
      <c r="AD68" s="79"/>
      <c r="AE68" s="79"/>
      <c r="AF68" s="79"/>
      <c r="AG68" s="79"/>
    </row>
    <row r="69" spans="22:33" ht="12.75" customHeight="1">
      <c r="V69" s="78" t="s">
        <v>40</v>
      </c>
      <c r="W69" s="79" t="s">
        <v>92</v>
      </c>
      <c r="X69" s="79">
        <v>0</v>
      </c>
      <c r="Y69" s="79">
        <v>0</v>
      </c>
      <c r="Z69" s="79">
        <v>0</v>
      </c>
      <c r="AA69" s="80">
        <v>53</v>
      </c>
      <c r="AC69" s="78"/>
      <c r="AD69" s="79"/>
      <c r="AE69" s="79"/>
      <c r="AF69" s="79"/>
      <c r="AG69" s="79"/>
    </row>
    <row r="70" spans="22:33" ht="12.75" customHeight="1">
      <c r="V70" s="78" t="s">
        <v>41</v>
      </c>
      <c r="W70" s="79" t="s">
        <v>92</v>
      </c>
      <c r="X70" s="79">
        <v>0</v>
      </c>
      <c r="Y70" s="79">
        <v>0</v>
      </c>
      <c r="Z70" s="79">
        <v>0</v>
      </c>
      <c r="AA70" s="80">
        <v>55</v>
      </c>
      <c r="AC70" s="78"/>
      <c r="AD70" s="79"/>
      <c r="AE70" s="79"/>
      <c r="AF70" s="79"/>
      <c r="AG70" s="79"/>
    </row>
    <row r="71" spans="22:33" ht="12.75" customHeight="1">
      <c r="V71" s="81" t="s">
        <v>104</v>
      </c>
      <c r="W71" s="79" t="s">
        <v>33</v>
      </c>
      <c r="X71" s="79" t="s">
        <v>33</v>
      </c>
      <c r="Y71" s="79" t="s">
        <v>33</v>
      </c>
      <c r="Z71" s="79" t="s">
        <v>33</v>
      </c>
      <c r="AA71" s="80"/>
      <c r="AC71" s="81"/>
      <c r="AD71" s="79"/>
      <c r="AE71" s="79"/>
      <c r="AF71" s="79"/>
      <c r="AG71" s="79"/>
    </row>
    <row r="72" spans="22:33" ht="12.75" customHeight="1">
      <c r="V72" s="78" t="s">
        <v>34</v>
      </c>
      <c r="W72" s="79" t="s">
        <v>92</v>
      </c>
      <c r="X72" s="79">
        <v>0</v>
      </c>
      <c r="Y72" s="118">
        <v>0.2</v>
      </c>
      <c r="Z72" s="79">
        <v>0</v>
      </c>
      <c r="AA72" s="80">
        <v>40</v>
      </c>
      <c r="AC72" s="78"/>
      <c r="AD72" s="79"/>
      <c r="AE72" s="110"/>
      <c r="AF72" s="79"/>
      <c r="AG72" s="79"/>
    </row>
    <row r="73" spans="22:33" ht="12.75" customHeight="1">
      <c r="V73" s="78" t="s">
        <v>105</v>
      </c>
      <c r="W73" s="79" t="s">
        <v>92</v>
      </c>
      <c r="X73" s="79">
        <v>0</v>
      </c>
      <c r="Y73" s="79">
        <v>0</v>
      </c>
      <c r="Z73" s="79">
        <v>0</v>
      </c>
      <c r="AA73" s="80" t="s">
        <v>90</v>
      </c>
      <c r="AC73" s="78"/>
      <c r="AD73" s="79"/>
      <c r="AE73" s="79"/>
      <c r="AF73" s="79"/>
      <c r="AG73" s="79"/>
    </row>
    <row r="74" spans="22:33" ht="12.75" customHeight="1">
      <c r="V74" s="78" t="s">
        <v>106</v>
      </c>
      <c r="W74" s="79" t="s">
        <v>92</v>
      </c>
      <c r="X74" s="79">
        <v>0</v>
      </c>
      <c r="Y74" s="79">
        <v>0</v>
      </c>
      <c r="Z74" s="79">
        <v>0</v>
      </c>
      <c r="AA74" s="80" t="s">
        <v>107</v>
      </c>
      <c r="AC74" s="78"/>
      <c r="AD74" s="79"/>
      <c r="AE74" s="79"/>
      <c r="AF74" s="79"/>
      <c r="AG74" s="79"/>
    </row>
    <row r="75" spans="22:33" ht="12.75" customHeight="1">
      <c r="V75" s="78" t="s">
        <v>46</v>
      </c>
      <c r="W75" s="79">
        <v>0</v>
      </c>
      <c r="X75" s="79" t="s">
        <v>92</v>
      </c>
      <c r="Y75" s="79" t="s">
        <v>92</v>
      </c>
      <c r="Z75" s="79">
        <v>0</v>
      </c>
      <c r="AA75" s="80">
        <v>42</v>
      </c>
      <c r="AC75" s="78"/>
      <c r="AD75" s="79"/>
      <c r="AE75" s="79"/>
      <c r="AF75" s="79"/>
      <c r="AG75" s="79"/>
    </row>
    <row r="76" spans="22:33" ht="12.75" customHeight="1">
      <c r="V76" s="78" t="s">
        <v>47</v>
      </c>
      <c r="W76" s="79">
        <v>0</v>
      </c>
      <c r="X76" s="79" t="s">
        <v>92</v>
      </c>
      <c r="Y76" s="79" t="s">
        <v>92</v>
      </c>
      <c r="Z76" s="79">
        <v>0</v>
      </c>
      <c r="AA76" s="80">
        <v>44</v>
      </c>
      <c r="AC76" s="78"/>
      <c r="AD76" s="79"/>
      <c r="AE76" s="79"/>
      <c r="AF76" s="79"/>
      <c r="AG76" s="79"/>
    </row>
    <row r="77" spans="22:33" ht="12.75" customHeight="1">
      <c r="V77" s="78" t="s">
        <v>43</v>
      </c>
      <c r="W77" s="79" t="s">
        <v>92</v>
      </c>
      <c r="X77" s="110">
        <v>0.2</v>
      </c>
      <c r="Y77" s="118">
        <v>0.4</v>
      </c>
      <c r="Z77" s="79">
        <v>0</v>
      </c>
      <c r="AA77" s="80">
        <v>30</v>
      </c>
      <c r="AC77" s="78"/>
      <c r="AD77" s="79"/>
      <c r="AE77" s="79"/>
      <c r="AF77" s="79"/>
      <c r="AG77" s="79"/>
    </row>
    <row r="78" spans="22:33" ht="12.75" customHeight="1">
      <c r="V78" s="78" t="s">
        <v>44</v>
      </c>
      <c r="W78" s="79" t="s">
        <v>92</v>
      </c>
      <c r="X78" s="118">
        <v>0.4</v>
      </c>
      <c r="Y78" s="79">
        <v>0</v>
      </c>
      <c r="Z78" s="79">
        <v>0</v>
      </c>
      <c r="AA78" s="80">
        <v>50</v>
      </c>
      <c r="AC78" s="78"/>
      <c r="AD78" s="79"/>
      <c r="AE78" s="79"/>
      <c r="AF78" s="79"/>
      <c r="AG78" s="79"/>
    </row>
    <row r="79" spans="22:33" ht="12.75" customHeight="1">
      <c r="V79" s="78" t="s">
        <v>45</v>
      </c>
      <c r="W79" s="79">
        <v>0</v>
      </c>
      <c r="X79" s="79" t="s">
        <v>92</v>
      </c>
      <c r="Y79" s="79" t="s">
        <v>92</v>
      </c>
      <c r="Z79" s="79">
        <v>0</v>
      </c>
      <c r="AA79" s="80">
        <v>52</v>
      </c>
      <c r="AC79" s="78"/>
      <c r="AD79" s="79"/>
      <c r="AE79" s="79"/>
      <c r="AF79" s="79"/>
      <c r="AG79" s="79"/>
    </row>
    <row r="80" spans="22:33" ht="12.75" customHeight="1">
      <c r="V80" s="81" t="s">
        <v>108</v>
      </c>
      <c r="W80" s="79" t="s">
        <v>33</v>
      </c>
      <c r="X80" s="79" t="s">
        <v>33</v>
      </c>
      <c r="Y80" s="79" t="s">
        <v>33</v>
      </c>
      <c r="Z80" s="79" t="s">
        <v>33</v>
      </c>
      <c r="AA80" s="80"/>
      <c r="AC80" s="81"/>
      <c r="AD80" s="79"/>
      <c r="AE80" s="79"/>
      <c r="AF80" s="79"/>
      <c r="AG80" s="79"/>
    </row>
    <row r="81" spans="22:33" ht="12.75" customHeight="1">
      <c r="V81" s="78" t="s">
        <v>54</v>
      </c>
      <c r="W81" s="79" t="s">
        <v>92</v>
      </c>
      <c r="X81" s="79">
        <v>0</v>
      </c>
      <c r="Y81" s="79">
        <v>0</v>
      </c>
      <c r="Z81" s="79">
        <v>0</v>
      </c>
      <c r="AA81" s="80" t="s">
        <v>109</v>
      </c>
      <c r="AC81" s="78"/>
      <c r="AD81" s="79"/>
      <c r="AE81" s="79"/>
      <c r="AF81" s="79"/>
      <c r="AG81" s="79"/>
    </row>
    <row r="82" spans="22:33" ht="12.75" customHeight="1">
      <c r="V82" s="78" t="s">
        <v>56</v>
      </c>
      <c r="W82" s="79" t="s">
        <v>92</v>
      </c>
      <c r="X82" s="79">
        <v>0</v>
      </c>
      <c r="Y82" s="79">
        <v>0</v>
      </c>
      <c r="Z82" s="79">
        <v>0</v>
      </c>
      <c r="AA82" s="80" t="s">
        <v>110</v>
      </c>
      <c r="AC82" s="78"/>
      <c r="AD82" s="79"/>
      <c r="AE82" s="79"/>
      <c r="AF82" s="79"/>
      <c r="AG82" s="79"/>
    </row>
    <row r="83" spans="22:33" ht="12.75" customHeight="1">
      <c r="V83" s="78" t="s">
        <v>57</v>
      </c>
      <c r="W83" s="79" t="s">
        <v>92</v>
      </c>
      <c r="X83" s="79">
        <v>0</v>
      </c>
      <c r="Y83" s="79">
        <v>0</v>
      </c>
      <c r="Z83" s="79">
        <v>0</v>
      </c>
      <c r="AA83" s="80" t="s">
        <v>111</v>
      </c>
      <c r="AC83" s="78"/>
      <c r="AD83" s="79"/>
      <c r="AE83" s="79"/>
      <c r="AF83" s="79"/>
      <c r="AG83" s="79"/>
    </row>
    <row r="84" spans="22:33" ht="12.75" customHeight="1">
      <c r="V84" s="78" t="s">
        <v>112</v>
      </c>
      <c r="W84" s="79" t="s">
        <v>92</v>
      </c>
      <c r="X84" s="79">
        <v>0</v>
      </c>
      <c r="Y84" s="79">
        <v>0</v>
      </c>
      <c r="Z84" s="79">
        <v>0</v>
      </c>
      <c r="AA84" s="80" t="s">
        <v>113</v>
      </c>
      <c r="AC84" s="78"/>
      <c r="AD84" s="79"/>
      <c r="AE84" s="79"/>
      <c r="AF84" s="79"/>
      <c r="AG84" s="79"/>
    </row>
    <row r="85" spans="22:33" ht="12.75">
      <c r="V85" s="81" t="s">
        <v>121</v>
      </c>
      <c r="W85" s="79" t="s">
        <v>33</v>
      </c>
      <c r="X85" s="79" t="s">
        <v>33</v>
      </c>
      <c r="Y85" s="79" t="s">
        <v>33</v>
      </c>
      <c r="Z85" s="79" t="s">
        <v>33</v>
      </c>
      <c r="AA85" s="80"/>
      <c r="AC85" s="81"/>
      <c r="AD85" s="79"/>
      <c r="AE85" s="79"/>
      <c r="AF85" s="79"/>
      <c r="AG85" s="79"/>
    </row>
    <row r="86" spans="22:33" ht="12.75">
      <c r="V86" s="78" t="s">
        <v>53</v>
      </c>
      <c r="W86" s="79" t="s">
        <v>92</v>
      </c>
      <c r="X86" s="79">
        <v>0</v>
      </c>
      <c r="Y86" s="79">
        <v>0</v>
      </c>
      <c r="Z86" s="79">
        <v>0</v>
      </c>
      <c r="AA86" s="83" t="s">
        <v>119</v>
      </c>
      <c r="AC86" s="78"/>
      <c r="AD86" s="79"/>
      <c r="AE86" s="79"/>
      <c r="AF86" s="79"/>
      <c r="AG86" s="79"/>
    </row>
    <row r="87" spans="22:33" ht="12.75">
      <c r="V87" s="78" t="s">
        <v>59</v>
      </c>
      <c r="W87" s="79" t="s">
        <v>92</v>
      </c>
      <c r="X87" s="79">
        <v>0</v>
      </c>
      <c r="Y87" s="79">
        <v>0</v>
      </c>
      <c r="Z87" s="79">
        <v>0</v>
      </c>
      <c r="AA87" s="83" t="s">
        <v>122</v>
      </c>
      <c r="AC87" s="78"/>
      <c r="AD87" s="79"/>
      <c r="AE87" s="79"/>
      <c r="AF87" s="79"/>
      <c r="AG87" s="79"/>
    </row>
    <row r="88" spans="22:33" ht="12.75">
      <c r="V88" s="78" t="s">
        <v>60</v>
      </c>
      <c r="W88" s="79" t="s">
        <v>92</v>
      </c>
      <c r="X88" s="79">
        <v>0</v>
      </c>
      <c r="Y88" s="79">
        <v>0</v>
      </c>
      <c r="Z88" s="79">
        <v>0</v>
      </c>
      <c r="AA88" s="80" t="s">
        <v>123</v>
      </c>
      <c r="AC88" s="78"/>
      <c r="AD88" s="79"/>
      <c r="AE88" s="79"/>
      <c r="AF88" s="79"/>
      <c r="AG88" s="79"/>
    </row>
    <row r="89" spans="22:33" ht="12.75">
      <c r="V89" s="78" t="s">
        <v>61</v>
      </c>
      <c r="W89" s="79" t="s">
        <v>92</v>
      </c>
      <c r="X89" s="79">
        <v>0</v>
      </c>
      <c r="Y89" s="79">
        <v>0</v>
      </c>
      <c r="Z89" s="79">
        <v>0</v>
      </c>
      <c r="AA89" s="80" t="s">
        <v>124</v>
      </c>
      <c r="AC89" s="78"/>
      <c r="AD89" s="79"/>
      <c r="AE89" s="79"/>
      <c r="AF89" s="79"/>
      <c r="AG89" s="79"/>
    </row>
    <row r="90" spans="22:33" ht="12.75">
      <c r="V90" s="78" t="s">
        <v>55</v>
      </c>
      <c r="W90" s="79" t="s">
        <v>92</v>
      </c>
      <c r="X90" s="79">
        <v>0</v>
      </c>
      <c r="Y90" s="79">
        <v>0</v>
      </c>
      <c r="Z90" s="79">
        <v>0</v>
      </c>
      <c r="AA90" s="83" t="s">
        <v>125</v>
      </c>
      <c r="AC90" s="78"/>
      <c r="AD90" s="79"/>
      <c r="AE90" s="79"/>
      <c r="AF90" s="79"/>
      <c r="AG90" s="79"/>
    </row>
    <row r="91" spans="22:33" ht="12.75">
      <c r="V91" s="78" t="s">
        <v>62</v>
      </c>
      <c r="W91" s="79" t="s">
        <v>92</v>
      </c>
      <c r="X91" s="79">
        <v>0</v>
      </c>
      <c r="Y91" s="79">
        <v>0</v>
      </c>
      <c r="Z91" s="79">
        <v>0</v>
      </c>
      <c r="AA91" s="83" t="s">
        <v>126</v>
      </c>
      <c r="AC91" s="78"/>
      <c r="AD91" s="79"/>
      <c r="AE91" s="79"/>
      <c r="AF91" s="79"/>
      <c r="AG91" s="79"/>
    </row>
    <row r="92" spans="22:33" ht="12.75">
      <c r="V92" s="78" t="s">
        <v>168</v>
      </c>
      <c r="W92" s="79" t="s">
        <v>92</v>
      </c>
      <c r="X92" s="79">
        <v>0</v>
      </c>
      <c r="Y92" s="79">
        <v>0</v>
      </c>
      <c r="Z92" s="79">
        <v>0</v>
      </c>
      <c r="AA92" s="83" t="s">
        <v>167</v>
      </c>
      <c r="AC92" s="78"/>
      <c r="AD92" s="79"/>
      <c r="AE92" s="79"/>
      <c r="AF92" s="79"/>
      <c r="AG92" s="79"/>
    </row>
    <row r="93" spans="22:33" ht="12.75">
      <c r="V93" s="78" t="s">
        <v>64</v>
      </c>
      <c r="W93" s="79" t="s">
        <v>92</v>
      </c>
      <c r="X93" s="79">
        <v>0</v>
      </c>
      <c r="Y93" s="79">
        <v>0</v>
      </c>
      <c r="Z93" s="79">
        <v>0</v>
      </c>
      <c r="AA93" s="83" t="s">
        <v>127</v>
      </c>
      <c r="AC93" s="78"/>
      <c r="AD93" s="79"/>
      <c r="AE93" s="79"/>
      <c r="AF93" s="79"/>
      <c r="AG93" s="79"/>
    </row>
    <row r="94" spans="22:33" ht="12.75">
      <c r="V94" s="78" t="s">
        <v>150</v>
      </c>
      <c r="W94" s="79" t="s">
        <v>92</v>
      </c>
      <c r="X94" s="79">
        <v>0</v>
      </c>
      <c r="Y94" s="79">
        <v>0</v>
      </c>
      <c r="Z94" s="79">
        <v>0</v>
      </c>
      <c r="AA94" s="83" t="s">
        <v>151</v>
      </c>
      <c r="AC94" s="78"/>
      <c r="AD94" s="79"/>
      <c r="AE94" s="79"/>
      <c r="AF94" s="79"/>
      <c r="AG94" s="79"/>
    </row>
    <row r="95" spans="22:33" ht="12.75">
      <c r="V95" s="78" t="s">
        <v>65</v>
      </c>
      <c r="W95" s="79" t="s">
        <v>92</v>
      </c>
      <c r="X95" s="79">
        <v>0</v>
      </c>
      <c r="Y95" s="79">
        <v>0</v>
      </c>
      <c r="Z95" s="79">
        <v>0</v>
      </c>
      <c r="AA95" s="83" t="s">
        <v>128</v>
      </c>
      <c r="AC95" s="78"/>
      <c r="AD95" s="79"/>
      <c r="AE95" s="79"/>
      <c r="AF95" s="79"/>
      <c r="AG95" s="79"/>
    </row>
  </sheetData>
  <sheetProtection password="CD0A" sheet="1" insertColumns="0" insertRows="0" insertHyperlinks="0" deleteColumns="0" deleteRows="0" selectLockedCells="1" sort="0" autoFilter="0" pivotTables="0"/>
  <mergeCells count="10">
    <mergeCell ref="M5:P5"/>
    <mergeCell ref="M6:P6"/>
    <mergeCell ref="B1:B2"/>
    <mergeCell ref="A9:G9"/>
    <mergeCell ref="K9:P9"/>
    <mergeCell ref="C4:H4"/>
    <mergeCell ref="C5:H5"/>
    <mergeCell ref="C6:H6"/>
    <mergeCell ref="C1:L1"/>
    <mergeCell ref="C2:L2"/>
  </mergeCells>
  <conditionalFormatting sqref="D11:D20">
    <cfRule type="cellIs" priority="1" dxfId="6" operator="between" stopIfTrue="1">
      <formula>0</formula>
      <formula>0</formula>
    </cfRule>
  </conditionalFormatting>
  <dataValidations count="9">
    <dataValidation type="list" allowBlank="1" showInputMessage="1" showErrorMessage="1" sqref="Q11:Q20 G11:G20">
      <formula1>"*"</formula1>
    </dataValidation>
    <dataValidation type="list" allowBlank="1" showInputMessage="1" showErrorMessage="1" sqref="K9:P9">
      <formula1>"LIBRE ( L )"</formula1>
    </dataValidation>
    <dataValidation type="list" allowBlank="1" showInputMessage="1" showErrorMessage="1" sqref="B11:B20">
      <formula1>figure_N09</formula1>
    </dataValidation>
    <dataValidation type="list" allowBlank="1" showInputMessage="1" showErrorMessage="1" sqref="M11:M20 C11:C20">
      <formula1>position</formula1>
    </dataValidation>
    <dataValidation type="list" allowBlank="1" showInputMessage="1" showErrorMessage="1" sqref="M6">
      <formula1>"FILLE,GARCON"</formula1>
    </dataValidation>
    <dataValidation allowBlank="1" showErrorMessage="1" prompt="BEN [1,5 : 4,1]&#10;MIN [2,7 : 4,1]" sqref="D21"/>
    <dataValidation type="list" allowBlank="1" showInputMessage="1" showErrorMessage="1" sqref="A9:G9">
      <formula1>"LIBRE ( L* )"</formula1>
    </dataValidation>
    <dataValidation type="list" allowBlank="1" showInputMessage="1" showErrorMessage="1" sqref="L11:L20">
      <formula1>figure_NA</formula1>
    </dataValidation>
    <dataValidation allowBlank="1" showErrorMessage="1" sqref="N21"/>
  </dataValidations>
  <printOptions horizontalCentered="1" verticalCentered="1"/>
  <pageMargins left="0.5118110236220472" right="0.5511811023622047" top="0.17" bottom="0.1968503937007874" header="0.23" footer="0.29"/>
  <pageSetup fitToHeight="1" fitToWidth="1" horizontalDpi="360" verticalDpi="360" orientation="landscape" paperSize="9" scale="86" r:id="rId2"/>
  <headerFooter alignWithMargins="0">
    <oddFooter>&amp;R&amp;"Arial,Italique"&amp;9@Tous droits réservés E.NGUYEN-BA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G95"/>
  <sheetViews>
    <sheetView zoomScale="90" zoomScaleNormal="90" zoomScalePageLayoutView="0" workbookViewId="0" topLeftCell="A1">
      <selection activeCell="B11" sqref="B11"/>
    </sheetView>
  </sheetViews>
  <sheetFormatPr defaultColWidth="11.421875" defaultRowHeight="12.75"/>
  <cols>
    <col min="1" max="1" width="5.28125" style="2" customWidth="1"/>
    <col min="2" max="2" width="30.8515625" style="2" bestFit="1" customWidth="1"/>
    <col min="3" max="3" width="6.140625" style="2" customWidth="1"/>
    <col min="4" max="4" width="11.421875" style="2" customWidth="1"/>
    <col min="5" max="5" width="4.00390625" style="2" hidden="1" customWidth="1"/>
    <col min="6" max="6" width="11.421875" style="2" customWidth="1"/>
    <col min="7" max="7" width="3.7109375" style="2" bestFit="1" customWidth="1"/>
    <col min="8" max="8" width="11.421875" style="2" customWidth="1"/>
    <col min="9" max="9" width="19.28125" style="2" hidden="1" customWidth="1"/>
    <col min="10" max="10" width="0" style="2" hidden="1" customWidth="1"/>
    <col min="11" max="11" width="5.28125" style="2" customWidth="1"/>
    <col min="12" max="12" width="30.8515625" style="2" bestFit="1" customWidth="1"/>
    <col min="13" max="13" width="6.00390625" style="2" customWidth="1"/>
    <col min="14" max="14" width="11.421875" style="2" customWidth="1"/>
    <col min="15" max="15" width="6.8515625" style="2" customWidth="1"/>
    <col min="16" max="16" width="11.421875" style="2" customWidth="1"/>
    <col min="17" max="17" width="3.7109375" style="2" customWidth="1"/>
    <col min="18" max="18" width="8.00390625" style="2" customWidth="1"/>
    <col min="19" max="19" width="19.28125" style="2" hidden="1" customWidth="1"/>
    <col min="20" max="21" width="11.421875" style="2" hidden="1" customWidth="1"/>
    <col min="22" max="22" width="49.8515625" style="2" hidden="1" customWidth="1"/>
    <col min="23" max="25" width="9.7109375" style="2" hidden="1" customWidth="1"/>
    <col min="26" max="26" width="9.140625" style="2" hidden="1" customWidth="1"/>
    <col min="27" max="27" width="9.8515625" style="2" hidden="1" customWidth="1"/>
    <col min="28" max="28" width="11.421875" style="2" hidden="1" customWidth="1"/>
    <col min="29" max="29" width="49.8515625" style="2" hidden="1" customWidth="1"/>
    <col min="30" max="30" width="9.7109375" style="2" hidden="1" customWidth="1"/>
    <col min="31" max="31" width="13.7109375" style="2" hidden="1" customWidth="1"/>
    <col min="32" max="33" width="11.421875" style="2" hidden="1" customWidth="1"/>
    <col min="34" max="16384" width="11.421875" style="2" customWidth="1"/>
  </cols>
  <sheetData>
    <row r="1" spans="1:20" ht="47.25" customHeight="1">
      <c r="A1" s="1"/>
      <c r="B1" s="142" t="s">
        <v>0</v>
      </c>
      <c r="C1" s="152" t="s">
        <v>1</v>
      </c>
      <c r="D1" s="152"/>
      <c r="E1" s="152"/>
      <c r="F1" s="152"/>
      <c r="G1" s="152"/>
      <c r="H1" s="152"/>
      <c r="I1" s="152"/>
      <c r="J1" s="152"/>
      <c r="K1" s="152"/>
      <c r="L1" s="152"/>
      <c r="M1" s="1"/>
      <c r="N1" s="1"/>
      <c r="O1" s="1"/>
      <c r="P1" s="1"/>
      <c r="Q1" s="1"/>
      <c r="R1" s="1"/>
      <c r="S1" s="1"/>
      <c r="T1" s="1"/>
    </row>
    <row r="2" spans="1:20" s="3" customFormat="1" ht="24.75" customHeight="1">
      <c r="A2" s="1"/>
      <c r="B2" s="142"/>
      <c r="C2" s="153" t="s">
        <v>75</v>
      </c>
      <c r="D2" s="154"/>
      <c r="E2" s="154"/>
      <c r="F2" s="154"/>
      <c r="G2" s="154"/>
      <c r="H2" s="154"/>
      <c r="I2" s="154"/>
      <c r="J2" s="154"/>
      <c r="K2" s="154"/>
      <c r="L2" s="155"/>
      <c r="M2" s="1"/>
      <c r="N2" s="1"/>
      <c r="O2" s="1"/>
      <c r="P2" s="1"/>
      <c r="Q2" s="1"/>
      <c r="R2" s="1"/>
      <c r="S2" s="1"/>
      <c r="T2" s="1"/>
    </row>
    <row r="3" spans="1:20" s="3" customFormat="1" ht="24" customHeight="1">
      <c r="A3" s="1"/>
      <c r="B3" s="4"/>
      <c r="D3" s="5"/>
      <c r="E3" s="6"/>
      <c r="F3" s="6"/>
      <c r="H3" s="5"/>
      <c r="I3" s="1"/>
      <c r="J3" s="1"/>
      <c r="K3" s="7"/>
      <c r="L3" s="6"/>
      <c r="M3" s="8"/>
      <c r="N3" s="8"/>
      <c r="O3" s="8"/>
      <c r="P3" s="1"/>
      <c r="Q3" s="1"/>
      <c r="R3" s="1"/>
      <c r="S3" s="1"/>
      <c r="T3" s="1"/>
    </row>
    <row r="4" spans="1:20" s="3" customFormat="1" ht="27">
      <c r="A4" s="1"/>
      <c r="B4" s="9" t="s">
        <v>2</v>
      </c>
      <c r="C4" s="144"/>
      <c r="D4" s="144"/>
      <c r="E4" s="144"/>
      <c r="F4" s="144"/>
      <c r="G4" s="144"/>
      <c r="H4" s="144"/>
      <c r="I4" s="1"/>
      <c r="J4" s="1"/>
      <c r="K4" s="1"/>
      <c r="L4" s="10"/>
      <c r="M4" s="8"/>
      <c r="N4" s="11"/>
      <c r="O4" s="11"/>
      <c r="P4" s="1"/>
      <c r="Q4" s="1"/>
      <c r="R4" s="1"/>
      <c r="S4" s="1"/>
      <c r="T4" s="1"/>
    </row>
    <row r="5" spans="1:20" s="3" customFormat="1" ht="23.25">
      <c r="A5" s="1"/>
      <c r="B5" s="9" t="s">
        <v>3</v>
      </c>
      <c r="C5" s="144"/>
      <c r="D5" s="144"/>
      <c r="E5" s="144"/>
      <c r="F5" s="144"/>
      <c r="G5" s="144"/>
      <c r="H5" s="144"/>
      <c r="I5" s="1"/>
      <c r="J5" s="1"/>
      <c r="K5" s="1"/>
      <c r="L5" s="9" t="s">
        <v>83</v>
      </c>
      <c r="M5" s="151" t="s">
        <v>179</v>
      </c>
      <c r="N5" s="151"/>
      <c r="O5" s="151"/>
      <c r="P5" s="151"/>
      <c r="Q5" s="1"/>
      <c r="R5" s="1"/>
      <c r="S5" s="1"/>
      <c r="T5" s="1"/>
    </row>
    <row r="6" spans="1:20" s="3" customFormat="1" ht="27.75" customHeight="1">
      <c r="A6" s="1"/>
      <c r="B6" s="9" t="s">
        <v>4</v>
      </c>
      <c r="C6" s="144"/>
      <c r="D6" s="144"/>
      <c r="E6" s="144"/>
      <c r="F6" s="144"/>
      <c r="G6" s="144"/>
      <c r="H6" s="144"/>
      <c r="I6" s="1"/>
      <c r="J6" s="1"/>
      <c r="K6" s="1"/>
      <c r="L6" s="9" t="s">
        <v>84</v>
      </c>
      <c r="M6" s="149"/>
      <c r="N6" s="149"/>
      <c r="O6" s="149"/>
      <c r="P6" s="149"/>
      <c r="Q6" s="1"/>
      <c r="R6" s="1"/>
      <c r="S6" s="1"/>
      <c r="T6" s="1"/>
    </row>
    <row r="7" spans="1:20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3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6.25" customHeight="1">
      <c r="A9" s="143" t="s">
        <v>174</v>
      </c>
      <c r="B9" s="143"/>
      <c r="C9" s="143"/>
      <c r="D9" s="143"/>
      <c r="E9" s="143"/>
      <c r="F9" s="143"/>
      <c r="G9" s="143"/>
      <c r="I9" s="1"/>
      <c r="J9" s="1"/>
      <c r="K9" s="143" t="s">
        <v>5</v>
      </c>
      <c r="L9" s="143"/>
      <c r="M9" s="143"/>
      <c r="N9" s="143"/>
      <c r="O9" s="143"/>
      <c r="P9" s="143"/>
      <c r="R9" s="1"/>
      <c r="S9" s="1"/>
      <c r="T9" s="1"/>
    </row>
    <row r="10" spans="1:20" s="3" customFormat="1" ht="38.25">
      <c r="A10" s="18" t="s">
        <v>6</v>
      </c>
      <c r="B10" s="1"/>
      <c r="C10" s="19" t="s">
        <v>7</v>
      </c>
      <c r="D10" s="20" t="s">
        <v>171</v>
      </c>
      <c r="E10" s="94" t="s">
        <v>166</v>
      </c>
      <c r="F10" s="21" t="s">
        <v>9</v>
      </c>
      <c r="G10" s="19" t="s">
        <v>73</v>
      </c>
      <c r="H10" s="1"/>
      <c r="I10" s="1"/>
      <c r="J10" s="1"/>
      <c r="K10" s="18" t="s">
        <v>6</v>
      </c>
      <c r="L10" s="1"/>
      <c r="M10" s="19" t="s">
        <v>7</v>
      </c>
      <c r="N10" s="20" t="s">
        <v>8</v>
      </c>
      <c r="O10" s="94" t="s">
        <v>166</v>
      </c>
      <c r="P10" s="21" t="s">
        <v>9</v>
      </c>
      <c r="Q10" s="1"/>
      <c r="R10" s="1"/>
      <c r="S10" s="1"/>
      <c r="T10" s="1"/>
    </row>
    <row r="11" spans="1:20" s="3" customFormat="1" ht="24" customHeight="1">
      <c r="A11" s="52">
        <v>1</v>
      </c>
      <c r="B11" s="23"/>
      <c r="C11" s="24"/>
      <c r="D11" s="25">
        <f aca="true" t="shared" si="0" ref="D11:D20">IF(B11="","",IF(B11="","",IF(C11="-",VLOOKUP(B11,matrice_diff_N13,2,FALSE),IF(C11="O",VLOOKUP(B11,matrice_diff_N13,3,FALSE),IF(C11="&lt;",VLOOKUP(B11,matrice_diff_N13,4,FALSE),IF(C11="/",VLOOKUP(B11,matrice_diff_N13,5,FALSE),VLOOKUP(B11,matrice_diff_N13,2,FALSE)))))))</f>
      </c>
      <c r="E11" s="93">
        <f>IF(B11="","",D11)</f>
      </c>
      <c r="F11" s="26">
        <f aca="true" t="shared" si="1" ref="F11:F20">IF(AND(J11&gt;1,NOT(ISBLANK(B11))),"REPETITION","")</f>
      </c>
      <c r="G11" s="27"/>
      <c r="H11" s="28">
        <f aca="true" t="shared" si="2" ref="H11:H20">IF(B11="","",CONCATENATE(VLOOKUP(B11,numerique_N13,6,FALSE)," ",C11))</f>
      </c>
      <c r="I11" s="1">
        <f aca="true" t="shared" si="3" ref="I11:I20">CONCATENATE(B11,C11)</f>
      </c>
      <c r="J11" s="1">
        <f aca="true" t="shared" si="4" ref="J11:J20">COUNTIF($I$11:$I$20,I11)</f>
        <v>10</v>
      </c>
      <c r="K11" s="22">
        <v>1</v>
      </c>
      <c r="L11" s="23"/>
      <c r="M11" s="24"/>
      <c r="N11" s="25">
        <f aca="true" t="shared" si="5" ref="N11:N20">IF(L11="","",IF(M11="-",VLOOKUP(L11,matrice_diff,2,FALSE),IF(M11="O",VLOOKUP(L11,matrice_diff,3,FALSE),IF(M11="&lt;",VLOOKUP(L11,matrice_diff,4,FALSE),IF(M11="/",VLOOKUP(L11,matrice_diff,5,FALSE),VLOOKUP(L11,matrice_diff,2,FALSE))))))</f>
      </c>
      <c r="O11" s="93">
        <f>IF(L11="","",N11)</f>
      </c>
      <c r="P11" s="26">
        <f aca="true" t="shared" si="6" ref="P11:P20">IF(AND(T11&gt;1,NOT(ISBLANK(L11))),"REPETITION","")</f>
      </c>
      <c r="Q11" s="27"/>
      <c r="R11" s="28">
        <f aca="true" t="shared" si="7" ref="R11:R20">IF(L11="","",CONCATENATE(VLOOKUP(L11,numerique,6,FALSE)," ",M11))</f>
      </c>
      <c r="S11" s="1">
        <f aca="true" t="shared" si="8" ref="S11:S20">CONCATENATE(L11,M11)</f>
      </c>
      <c r="T11" s="1">
        <f aca="true" t="shared" si="9" ref="T11:T20">COUNTIF($S$11:$S$20,S11)</f>
        <v>10</v>
      </c>
    </row>
    <row r="12" spans="1:20" s="3" customFormat="1" ht="24" customHeight="1">
      <c r="A12" s="52">
        <v>2</v>
      </c>
      <c r="B12" s="23"/>
      <c r="C12" s="24"/>
      <c r="D12" s="25">
        <f t="shared" si="0"/>
      </c>
      <c r="E12" s="93">
        <f aca="true" t="shared" si="10" ref="E12:E20">(IF(B12="","",D12+E11))</f>
      </c>
      <c r="F12" s="26">
        <f t="shared" si="1"/>
      </c>
      <c r="G12" s="27"/>
      <c r="H12" s="28">
        <f t="shared" si="2"/>
      </c>
      <c r="I12" s="1">
        <f t="shared" si="3"/>
      </c>
      <c r="J12" s="1">
        <f t="shared" si="4"/>
        <v>10</v>
      </c>
      <c r="K12" s="22">
        <v>2</v>
      </c>
      <c r="L12" s="23"/>
      <c r="M12" s="24"/>
      <c r="N12" s="25">
        <f t="shared" si="5"/>
      </c>
      <c r="O12" s="93">
        <f aca="true" t="shared" si="11" ref="O12:O20">(IF(L12="","",N12+O11))</f>
      </c>
      <c r="P12" s="26">
        <f t="shared" si="6"/>
      </c>
      <c r="Q12" s="27"/>
      <c r="R12" s="28">
        <f t="shared" si="7"/>
      </c>
      <c r="S12" s="1">
        <f t="shared" si="8"/>
      </c>
      <c r="T12" s="1">
        <f t="shared" si="9"/>
        <v>10</v>
      </c>
    </row>
    <row r="13" spans="1:20" s="3" customFormat="1" ht="24" customHeight="1">
      <c r="A13" s="52">
        <v>3</v>
      </c>
      <c r="B13" s="23"/>
      <c r="C13" s="24"/>
      <c r="D13" s="25">
        <f t="shared" si="0"/>
      </c>
      <c r="E13" s="93">
        <f t="shared" si="10"/>
      </c>
      <c r="F13" s="26">
        <f t="shared" si="1"/>
      </c>
      <c r="G13" s="27"/>
      <c r="H13" s="28">
        <f t="shared" si="2"/>
      </c>
      <c r="I13" s="1">
        <f t="shared" si="3"/>
      </c>
      <c r="J13" s="1">
        <f t="shared" si="4"/>
        <v>10</v>
      </c>
      <c r="K13" s="22">
        <v>3</v>
      </c>
      <c r="L13" s="23"/>
      <c r="M13" s="24"/>
      <c r="N13" s="25">
        <f t="shared" si="5"/>
      </c>
      <c r="O13" s="93">
        <f t="shared" si="11"/>
      </c>
      <c r="P13" s="26">
        <f t="shared" si="6"/>
      </c>
      <c r="Q13" s="27"/>
      <c r="R13" s="28">
        <f t="shared" si="7"/>
      </c>
      <c r="S13" s="1">
        <f t="shared" si="8"/>
      </c>
      <c r="T13" s="1">
        <f t="shared" si="9"/>
        <v>10</v>
      </c>
    </row>
    <row r="14" spans="1:20" s="3" customFormat="1" ht="24" customHeight="1">
      <c r="A14" s="52">
        <v>4</v>
      </c>
      <c r="B14" s="23"/>
      <c r="C14" s="24"/>
      <c r="D14" s="25">
        <f t="shared" si="0"/>
      </c>
      <c r="E14" s="93">
        <f t="shared" si="10"/>
      </c>
      <c r="F14" s="26">
        <f t="shared" si="1"/>
      </c>
      <c r="G14" s="27"/>
      <c r="H14" s="28">
        <f t="shared" si="2"/>
      </c>
      <c r="I14" s="1">
        <f t="shared" si="3"/>
      </c>
      <c r="J14" s="1">
        <f t="shared" si="4"/>
        <v>10</v>
      </c>
      <c r="K14" s="22">
        <v>4</v>
      </c>
      <c r="L14" s="23"/>
      <c r="M14" s="24"/>
      <c r="N14" s="25">
        <f t="shared" si="5"/>
      </c>
      <c r="O14" s="93">
        <f t="shared" si="11"/>
      </c>
      <c r="P14" s="26">
        <f t="shared" si="6"/>
      </c>
      <c r="Q14" s="27"/>
      <c r="R14" s="28">
        <f t="shared" si="7"/>
      </c>
      <c r="S14" s="1">
        <f t="shared" si="8"/>
      </c>
      <c r="T14" s="1">
        <f t="shared" si="9"/>
        <v>10</v>
      </c>
    </row>
    <row r="15" spans="1:20" s="3" customFormat="1" ht="24" customHeight="1">
      <c r="A15" s="52">
        <v>5</v>
      </c>
      <c r="B15" s="23"/>
      <c r="C15" s="24"/>
      <c r="D15" s="25">
        <f t="shared" si="0"/>
      </c>
      <c r="E15" s="93">
        <f t="shared" si="10"/>
      </c>
      <c r="F15" s="26">
        <f t="shared" si="1"/>
      </c>
      <c r="G15" s="27"/>
      <c r="H15" s="28">
        <f t="shared" si="2"/>
      </c>
      <c r="I15" s="1">
        <f t="shared" si="3"/>
      </c>
      <c r="J15" s="1">
        <f t="shared" si="4"/>
        <v>10</v>
      </c>
      <c r="K15" s="22">
        <v>5</v>
      </c>
      <c r="L15" s="23"/>
      <c r="M15" s="24"/>
      <c r="N15" s="25">
        <f t="shared" si="5"/>
      </c>
      <c r="O15" s="93">
        <f t="shared" si="11"/>
      </c>
      <c r="P15" s="26">
        <f t="shared" si="6"/>
      </c>
      <c r="Q15" s="27"/>
      <c r="R15" s="28">
        <f t="shared" si="7"/>
      </c>
      <c r="S15" s="1">
        <f t="shared" si="8"/>
      </c>
      <c r="T15" s="1">
        <f t="shared" si="9"/>
        <v>10</v>
      </c>
    </row>
    <row r="16" spans="1:20" s="3" customFormat="1" ht="24" customHeight="1">
      <c r="A16" s="52">
        <v>6</v>
      </c>
      <c r="B16" s="23"/>
      <c r="C16" s="24"/>
      <c r="D16" s="25">
        <f t="shared" si="0"/>
      </c>
      <c r="E16" s="93">
        <f t="shared" si="10"/>
      </c>
      <c r="F16" s="26">
        <f t="shared" si="1"/>
      </c>
      <c r="G16" s="27"/>
      <c r="H16" s="28">
        <f t="shared" si="2"/>
      </c>
      <c r="I16" s="1">
        <f t="shared" si="3"/>
      </c>
      <c r="J16" s="1">
        <f t="shared" si="4"/>
        <v>10</v>
      </c>
      <c r="K16" s="22">
        <v>6</v>
      </c>
      <c r="L16" s="23"/>
      <c r="M16" s="24"/>
      <c r="N16" s="25">
        <f t="shared" si="5"/>
      </c>
      <c r="O16" s="93">
        <f t="shared" si="11"/>
      </c>
      <c r="P16" s="26">
        <f t="shared" si="6"/>
      </c>
      <c r="Q16" s="27"/>
      <c r="R16" s="28">
        <f t="shared" si="7"/>
      </c>
      <c r="S16" s="1">
        <f t="shared" si="8"/>
      </c>
      <c r="T16" s="1">
        <f t="shared" si="9"/>
        <v>10</v>
      </c>
    </row>
    <row r="17" spans="1:20" s="3" customFormat="1" ht="24" customHeight="1">
      <c r="A17" s="52">
        <v>7</v>
      </c>
      <c r="B17" s="23"/>
      <c r="C17" s="24"/>
      <c r="D17" s="25">
        <f t="shared" si="0"/>
      </c>
      <c r="E17" s="93">
        <f t="shared" si="10"/>
      </c>
      <c r="F17" s="26">
        <f t="shared" si="1"/>
      </c>
      <c r="G17" s="27"/>
      <c r="H17" s="28">
        <f t="shared" si="2"/>
      </c>
      <c r="I17" s="1">
        <f t="shared" si="3"/>
      </c>
      <c r="J17" s="1">
        <f t="shared" si="4"/>
        <v>10</v>
      </c>
      <c r="K17" s="22">
        <v>7</v>
      </c>
      <c r="L17" s="23"/>
      <c r="M17" s="24"/>
      <c r="N17" s="25">
        <f t="shared" si="5"/>
      </c>
      <c r="O17" s="93">
        <f t="shared" si="11"/>
      </c>
      <c r="P17" s="26">
        <f t="shared" si="6"/>
      </c>
      <c r="Q17" s="27"/>
      <c r="R17" s="28">
        <f t="shared" si="7"/>
      </c>
      <c r="S17" s="1">
        <f t="shared" si="8"/>
      </c>
      <c r="T17" s="1">
        <f t="shared" si="9"/>
        <v>10</v>
      </c>
    </row>
    <row r="18" spans="1:20" s="3" customFormat="1" ht="24" customHeight="1">
      <c r="A18" s="52">
        <v>8</v>
      </c>
      <c r="B18" s="23"/>
      <c r="C18" s="24"/>
      <c r="D18" s="25">
        <f t="shared" si="0"/>
      </c>
      <c r="E18" s="93">
        <f t="shared" si="10"/>
      </c>
      <c r="F18" s="26">
        <f t="shared" si="1"/>
      </c>
      <c r="G18" s="27"/>
      <c r="H18" s="28">
        <f t="shared" si="2"/>
      </c>
      <c r="I18" s="1">
        <f t="shared" si="3"/>
      </c>
      <c r="J18" s="1">
        <f t="shared" si="4"/>
        <v>10</v>
      </c>
      <c r="K18" s="22">
        <v>8</v>
      </c>
      <c r="L18" s="23"/>
      <c r="M18" s="24"/>
      <c r="N18" s="25">
        <f t="shared" si="5"/>
      </c>
      <c r="O18" s="93">
        <f t="shared" si="11"/>
      </c>
      <c r="P18" s="26">
        <f t="shared" si="6"/>
      </c>
      <c r="Q18" s="27"/>
      <c r="R18" s="28">
        <f t="shared" si="7"/>
      </c>
      <c r="S18" s="1">
        <f t="shared" si="8"/>
      </c>
      <c r="T18" s="1">
        <f t="shared" si="9"/>
        <v>10</v>
      </c>
    </row>
    <row r="19" spans="1:20" s="3" customFormat="1" ht="24" customHeight="1">
      <c r="A19" s="52">
        <v>9</v>
      </c>
      <c r="B19" s="23"/>
      <c r="C19" s="24"/>
      <c r="D19" s="25">
        <f t="shared" si="0"/>
      </c>
      <c r="E19" s="93">
        <f t="shared" si="10"/>
      </c>
      <c r="F19" s="26">
        <f t="shared" si="1"/>
      </c>
      <c r="G19" s="27"/>
      <c r="H19" s="28">
        <f t="shared" si="2"/>
      </c>
      <c r="I19" s="1">
        <f t="shared" si="3"/>
      </c>
      <c r="J19" s="1">
        <f t="shared" si="4"/>
        <v>10</v>
      </c>
      <c r="K19" s="22">
        <v>9</v>
      </c>
      <c r="L19" s="23"/>
      <c r="M19" s="24"/>
      <c r="N19" s="25">
        <f t="shared" si="5"/>
      </c>
      <c r="O19" s="93">
        <f t="shared" si="11"/>
      </c>
      <c r="P19" s="26">
        <f t="shared" si="6"/>
      </c>
      <c r="Q19" s="27"/>
      <c r="R19" s="28">
        <f t="shared" si="7"/>
      </c>
      <c r="S19" s="1">
        <f t="shared" si="8"/>
      </c>
      <c r="T19" s="1">
        <f t="shared" si="9"/>
        <v>10</v>
      </c>
    </row>
    <row r="20" spans="1:20" s="3" customFormat="1" ht="24" customHeight="1" thickBot="1">
      <c r="A20" s="52">
        <v>10</v>
      </c>
      <c r="B20" s="23"/>
      <c r="C20" s="24"/>
      <c r="D20" s="25">
        <f t="shared" si="0"/>
      </c>
      <c r="E20" s="93">
        <f t="shared" si="10"/>
      </c>
      <c r="F20" s="26">
        <f t="shared" si="1"/>
      </c>
      <c r="G20" s="27"/>
      <c r="H20" s="28">
        <f t="shared" si="2"/>
      </c>
      <c r="I20" s="1">
        <f t="shared" si="3"/>
      </c>
      <c r="J20" s="1">
        <f t="shared" si="4"/>
        <v>10</v>
      </c>
      <c r="K20" s="22">
        <v>10</v>
      </c>
      <c r="L20" s="23"/>
      <c r="M20" s="24"/>
      <c r="N20" s="25">
        <f t="shared" si="5"/>
      </c>
      <c r="O20" s="93">
        <f t="shared" si="11"/>
      </c>
      <c r="P20" s="26">
        <f t="shared" si="6"/>
      </c>
      <c r="Q20" s="27"/>
      <c r="R20" s="28">
        <f t="shared" si="7"/>
      </c>
      <c r="S20" s="1">
        <f t="shared" si="8"/>
      </c>
      <c r="T20" s="1">
        <f t="shared" si="9"/>
        <v>10</v>
      </c>
    </row>
    <row r="21" spans="1:20" s="29" customFormat="1" ht="37.5" customHeight="1" thickBot="1">
      <c r="A21" s="1"/>
      <c r="C21" s="30" t="s">
        <v>170</v>
      </c>
      <c r="D21" s="31">
        <f>IF(SUM(D11:D20)=0,"",SUM(D11:D20))</f>
      </c>
      <c r="E21" s="1"/>
      <c r="F21" s="32"/>
      <c r="G21" s="1"/>
      <c r="H21" s="1"/>
      <c r="I21" s="1"/>
      <c r="J21" s="33"/>
      <c r="K21" s="1"/>
      <c r="M21" s="30" t="s">
        <v>11</v>
      </c>
      <c r="N21" s="31">
        <f>IF(SUM(N11:N20)=0,"",SUM(N11:N20))</f>
      </c>
      <c r="O21" s="1"/>
      <c r="P21" s="32"/>
      <c r="Q21" s="3"/>
      <c r="R21" s="1"/>
      <c r="S21" s="1"/>
      <c r="T21" s="33"/>
    </row>
    <row r="22" s="1" customFormat="1" ht="12.75"/>
    <row r="23" s="1" customFormat="1" ht="12.75">
      <c r="P23" s="39"/>
    </row>
    <row r="24" s="1" customFormat="1" ht="12.75"/>
    <row r="25" s="1" customFormat="1" ht="12.75"/>
    <row r="26" s="1" customFormat="1" ht="12.75"/>
    <row r="27" s="1" customFormat="1" ht="12.75"/>
    <row r="28" s="3" customFormat="1" ht="12.75" customHeight="1"/>
    <row r="29" s="3" customFormat="1" ht="12.75" customHeight="1"/>
    <row r="30" s="3" customFormat="1" ht="12.75" customHeight="1"/>
    <row r="31" spans="30:33" s="3" customFormat="1" ht="12.75" customHeight="1">
      <c r="AD31" s="117" t="s">
        <v>173</v>
      </c>
      <c r="AE31" s="117"/>
      <c r="AF31" s="117"/>
      <c r="AG31" s="117"/>
    </row>
    <row r="32" spans="22:33" s="3" customFormat="1" ht="12.75" customHeight="1">
      <c r="V32" s="117" t="s">
        <v>172</v>
      </c>
      <c r="W32" s="73" t="s">
        <v>12</v>
      </c>
      <c r="X32" s="73" t="s">
        <v>13</v>
      </c>
      <c r="Y32" s="73" t="s">
        <v>14</v>
      </c>
      <c r="Z32" s="73" t="s">
        <v>15</v>
      </c>
      <c r="AA32" s="74"/>
      <c r="AC32" s="117" t="s">
        <v>172</v>
      </c>
      <c r="AD32" s="73" t="s">
        <v>12</v>
      </c>
      <c r="AE32" s="73" t="s">
        <v>13</v>
      </c>
      <c r="AF32" s="73" t="s">
        <v>14</v>
      </c>
      <c r="AG32" s="73" t="s">
        <v>15</v>
      </c>
    </row>
    <row r="33" spans="22:33" s="3" customFormat="1" ht="12.75" customHeight="1">
      <c r="V33" s="111" t="s">
        <v>160</v>
      </c>
      <c r="W33" s="112">
        <v>0</v>
      </c>
      <c r="X33" s="113" t="s">
        <v>91</v>
      </c>
      <c r="Y33" s="113" t="s">
        <v>91</v>
      </c>
      <c r="Z33" s="113" t="s">
        <v>91</v>
      </c>
      <c r="AA33" s="114" t="s">
        <v>163</v>
      </c>
      <c r="AC33" s="111"/>
      <c r="AD33" s="112"/>
      <c r="AE33" s="113"/>
      <c r="AF33" s="113"/>
      <c r="AG33" s="113"/>
    </row>
    <row r="34" spans="22:33" s="3" customFormat="1" ht="12.75" customHeight="1">
      <c r="V34" s="111" t="s">
        <v>162</v>
      </c>
      <c r="W34" s="112">
        <v>0</v>
      </c>
      <c r="X34" s="113" t="s">
        <v>91</v>
      </c>
      <c r="Y34" s="113" t="s">
        <v>91</v>
      </c>
      <c r="Z34" s="113" t="s">
        <v>91</v>
      </c>
      <c r="AA34" s="114" t="s">
        <v>163</v>
      </c>
      <c r="AC34" s="111"/>
      <c r="AD34" s="112"/>
      <c r="AE34" s="113"/>
      <c r="AF34" s="113"/>
      <c r="AG34" s="113"/>
    </row>
    <row r="35" spans="22:33" ht="12.75" customHeight="1">
      <c r="V35" s="115" t="s">
        <v>165</v>
      </c>
      <c r="W35" s="112">
        <v>0</v>
      </c>
      <c r="X35" s="113" t="s">
        <v>91</v>
      </c>
      <c r="Y35" s="113" t="s">
        <v>91</v>
      </c>
      <c r="Z35" s="113" t="s">
        <v>91</v>
      </c>
      <c r="AA35" s="116" t="s">
        <v>164</v>
      </c>
      <c r="AC35" s="115"/>
      <c r="AD35" s="112"/>
      <c r="AE35" s="113"/>
      <c r="AF35" s="113"/>
      <c r="AG35" s="113"/>
    </row>
    <row r="36" spans="22:33" ht="12.75" customHeight="1">
      <c r="V36" s="111" t="s">
        <v>161</v>
      </c>
      <c r="W36" s="112">
        <v>0</v>
      </c>
      <c r="X36" s="113" t="s">
        <v>91</v>
      </c>
      <c r="Y36" s="113" t="s">
        <v>91</v>
      </c>
      <c r="Z36" s="113" t="s">
        <v>91</v>
      </c>
      <c r="AA36" s="114" t="s">
        <v>164</v>
      </c>
      <c r="AC36" s="111"/>
      <c r="AD36" s="112"/>
      <c r="AE36" s="113"/>
      <c r="AF36" s="113"/>
      <c r="AG36" s="113"/>
    </row>
    <row r="37" spans="22:33" ht="12.75" customHeight="1">
      <c r="V37" s="78" t="s">
        <v>16</v>
      </c>
      <c r="W37" s="79">
        <v>0</v>
      </c>
      <c r="X37" s="79">
        <v>0</v>
      </c>
      <c r="Y37" s="79" t="s">
        <v>91</v>
      </c>
      <c r="Z37" s="79" t="s">
        <v>91</v>
      </c>
      <c r="AA37" s="80">
        <v>0</v>
      </c>
      <c r="AC37" s="78"/>
      <c r="AD37" s="79"/>
      <c r="AE37" s="79"/>
      <c r="AF37" s="79"/>
      <c r="AG37" s="79"/>
    </row>
    <row r="38" spans="22:33" ht="12.75" customHeight="1">
      <c r="V38" s="78" t="s">
        <v>17</v>
      </c>
      <c r="W38" s="79">
        <v>0</v>
      </c>
      <c r="X38" s="79" t="s">
        <v>91</v>
      </c>
      <c r="Y38" s="79">
        <v>0</v>
      </c>
      <c r="Z38" s="79" t="s">
        <v>91</v>
      </c>
      <c r="AA38" s="80">
        <v>0</v>
      </c>
      <c r="AC38" s="78"/>
      <c r="AD38" s="110"/>
      <c r="AE38" s="79"/>
      <c r="AF38" s="110"/>
      <c r="AG38" s="79"/>
    </row>
    <row r="39" spans="22:33" ht="12.75" customHeight="1">
      <c r="V39" s="78" t="s">
        <v>18</v>
      </c>
      <c r="W39" s="79">
        <v>0</v>
      </c>
      <c r="X39" s="79" t="s">
        <v>91</v>
      </c>
      <c r="Y39" s="79" t="s">
        <v>91</v>
      </c>
      <c r="Z39" s="79" t="s">
        <v>91</v>
      </c>
      <c r="AA39" s="80">
        <v>0</v>
      </c>
      <c r="AC39" s="78"/>
      <c r="AD39" s="79"/>
      <c r="AE39" s="79"/>
      <c r="AF39" s="79"/>
      <c r="AG39" s="79"/>
    </row>
    <row r="40" spans="22:33" ht="12.75" customHeight="1">
      <c r="V40" s="78" t="s">
        <v>19</v>
      </c>
      <c r="W40" s="79">
        <v>0</v>
      </c>
      <c r="X40" s="79" t="s">
        <v>91</v>
      </c>
      <c r="Y40" s="79" t="s">
        <v>91</v>
      </c>
      <c r="Z40" s="79" t="s">
        <v>91</v>
      </c>
      <c r="AA40" s="80">
        <v>1</v>
      </c>
      <c r="AC40" s="78"/>
      <c r="AD40" s="79"/>
      <c r="AE40" s="79"/>
      <c r="AF40" s="79"/>
      <c r="AG40" s="79"/>
    </row>
    <row r="41" spans="22:33" ht="12.75" customHeight="1">
      <c r="V41" s="78" t="s">
        <v>20</v>
      </c>
      <c r="W41" s="79">
        <v>0</v>
      </c>
      <c r="X41" s="79" t="s">
        <v>91</v>
      </c>
      <c r="Y41" s="79" t="s">
        <v>91</v>
      </c>
      <c r="Z41" s="79" t="s">
        <v>91</v>
      </c>
      <c r="AA41" s="80">
        <v>2</v>
      </c>
      <c r="AC41" s="78"/>
      <c r="AD41" s="110"/>
      <c r="AE41" s="79"/>
      <c r="AF41" s="79"/>
      <c r="AG41" s="79"/>
    </row>
    <row r="42" spans="22:33" ht="12.75" customHeight="1">
      <c r="V42" s="78" t="s">
        <v>21</v>
      </c>
      <c r="W42" s="79">
        <v>0</v>
      </c>
      <c r="X42" s="79" t="s">
        <v>91</v>
      </c>
      <c r="Y42" s="79" t="s">
        <v>91</v>
      </c>
      <c r="Z42" s="79" t="s">
        <v>91</v>
      </c>
      <c r="AA42" s="80">
        <v>0</v>
      </c>
      <c r="AC42" s="78"/>
      <c r="AD42" s="79"/>
      <c r="AE42" s="79"/>
      <c r="AF42" s="79"/>
      <c r="AG42" s="79"/>
    </row>
    <row r="43" spans="22:33" ht="12.75" customHeight="1">
      <c r="V43" s="78" t="s">
        <v>22</v>
      </c>
      <c r="W43" s="79">
        <v>0</v>
      </c>
      <c r="X43" s="79" t="s">
        <v>91</v>
      </c>
      <c r="Y43" s="79" t="s">
        <v>91</v>
      </c>
      <c r="Z43" s="79" t="s">
        <v>91</v>
      </c>
      <c r="AA43" s="80">
        <v>1</v>
      </c>
      <c r="AC43" s="78"/>
      <c r="AD43" s="79"/>
      <c r="AE43" s="79"/>
      <c r="AF43" s="79"/>
      <c r="AG43" s="79"/>
    </row>
    <row r="44" spans="22:33" ht="12.75" customHeight="1">
      <c r="V44" s="78" t="s">
        <v>159</v>
      </c>
      <c r="W44" s="79">
        <v>0</v>
      </c>
      <c r="X44" s="79" t="s">
        <v>91</v>
      </c>
      <c r="Y44" s="79" t="s">
        <v>91</v>
      </c>
      <c r="Z44" s="79" t="s">
        <v>91</v>
      </c>
      <c r="AA44" s="80">
        <v>1</v>
      </c>
      <c r="AC44" s="78"/>
      <c r="AD44" s="79"/>
      <c r="AE44" s="79"/>
      <c r="AF44" s="79"/>
      <c r="AG44" s="79"/>
    </row>
    <row r="45" spans="22:33" ht="12.75" customHeight="1">
      <c r="V45" s="78" t="s">
        <v>23</v>
      </c>
      <c r="W45" s="79">
        <v>0</v>
      </c>
      <c r="X45" s="79" t="s">
        <v>91</v>
      </c>
      <c r="Y45" s="79" t="s">
        <v>91</v>
      </c>
      <c r="Z45" s="79" t="s">
        <v>91</v>
      </c>
      <c r="AA45" s="80">
        <v>0</v>
      </c>
      <c r="AC45" s="78"/>
      <c r="AD45" s="79"/>
      <c r="AE45" s="79"/>
      <c r="AF45" s="79"/>
      <c r="AG45" s="79"/>
    </row>
    <row r="46" spans="22:33" ht="12.75" customHeight="1">
      <c r="V46" s="78" t="s">
        <v>24</v>
      </c>
      <c r="W46" s="79">
        <v>0</v>
      </c>
      <c r="X46" s="79" t="s">
        <v>91</v>
      </c>
      <c r="Y46" s="79" t="s">
        <v>91</v>
      </c>
      <c r="Z46" s="79" t="s">
        <v>91</v>
      </c>
      <c r="AA46" s="80">
        <v>1</v>
      </c>
      <c r="AC46" s="78"/>
      <c r="AD46" s="79"/>
      <c r="AE46" s="79"/>
      <c r="AF46" s="79"/>
      <c r="AG46" s="79"/>
    </row>
    <row r="47" spans="22:33" ht="12.75" customHeight="1">
      <c r="V47" s="78" t="s">
        <v>25</v>
      </c>
      <c r="W47" s="79">
        <v>0</v>
      </c>
      <c r="X47" s="79" t="s">
        <v>91</v>
      </c>
      <c r="Y47" s="79" t="s">
        <v>91</v>
      </c>
      <c r="Z47" s="79" t="s">
        <v>91</v>
      </c>
      <c r="AA47" s="80">
        <v>1</v>
      </c>
      <c r="AC47" s="78"/>
      <c r="AD47" s="79"/>
      <c r="AE47" s="79"/>
      <c r="AF47" s="79"/>
      <c r="AG47" s="79"/>
    </row>
    <row r="48" spans="22:33" ht="12.75" customHeight="1">
      <c r="V48" s="78" t="s">
        <v>26</v>
      </c>
      <c r="W48" s="79">
        <v>0</v>
      </c>
      <c r="X48" s="79" t="s">
        <v>91</v>
      </c>
      <c r="Y48" s="79" t="s">
        <v>91</v>
      </c>
      <c r="Z48" s="79" t="s">
        <v>91</v>
      </c>
      <c r="AA48" s="80">
        <v>11</v>
      </c>
      <c r="AC48" s="78"/>
      <c r="AD48" s="79"/>
      <c r="AE48" s="79"/>
      <c r="AF48" s="79"/>
      <c r="AG48" s="79"/>
    </row>
    <row r="49" spans="22:33" ht="12.75" customHeight="1">
      <c r="V49" s="78" t="s">
        <v>27</v>
      </c>
      <c r="W49" s="79">
        <v>0</v>
      </c>
      <c r="X49" s="79" t="s">
        <v>91</v>
      </c>
      <c r="Y49" s="79" t="s">
        <v>91</v>
      </c>
      <c r="Z49" s="79" t="s">
        <v>91</v>
      </c>
      <c r="AA49" s="80">
        <v>10</v>
      </c>
      <c r="AC49" s="78"/>
      <c r="AD49" s="79"/>
      <c r="AE49" s="79"/>
      <c r="AF49" s="79"/>
      <c r="AG49" s="79"/>
    </row>
    <row r="50" spans="22:33" ht="12.75" customHeight="1">
      <c r="V50" s="78" t="s">
        <v>28</v>
      </c>
      <c r="W50" s="79">
        <v>0</v>
      </c>
      <c r="X50" s="79" t="s">
        <v>91</v>
      </c>
      <c r="Y50" s="79" t="s">
        <v>91</v>
      </c>
      <c r="Z50" s="79" t="s">
        <v>91</v>
      </c>
      <c r="AA50" s="80">
        <v>10</v>
      </c>
      <c r="AC50" s="78"/>
      <c r="AD50" s="79"/>
      <c r="AE50" s="79"/>
      <c r="AF50" s="79"/>
      <c r="AG50" s="79"/>
    </row>
    <row r="51" spans="22:33" ht="12.75" customHeight="1">
      <c r="V51" s="78" t="s">
        <v>29</v>
      </c>
      <c r="W51" s="79">
        <v>0</v>
      </c>
      <c r="X51" s="79" t="s">
        <v>91</v>
      </c>
      <c r="Y51" s="79" t="s">
        <v>91</v>
      </c>
      <c r="Z51" s="79" t="s">
        <v>91</v>
      </c>
      <c r="AA51" s="80">
        <v>11</v>
      </c>
      <c r="AC51" s="78"/>
      <c r="AD51" s="79"/>
      <c r="AE51" s="79"/>
      <c r="AF51" s="79"/>
      <c r="AG51" s="79"/>
    </row>
    <row r="52" spans="22:33" ht="12.75" customHeight="1">
      <c r="V52" s="78" t="s">
        <v>94</v>
      </c>
      <c r="W52" s="79">
        <v>0</v>
      </c>
      <c r="X52" s="79" t="s">
        <v>91</v>
      </c>
      <c r="Y52" s="79" t="s">
        <v>91</v>
      </c>
      <c r="Z52" s="79" t="s">
        <v>91</v>
      </c>
      <c r="AA52" s="80" t="s">
        <v>95</v>
      </c>
      <c r="AC52" s="78"/>
      <c r="AD52" s="79"/>
      <c r="AE52" s="79"/>
      <c r="AF52" s="79"/>
      <c r="AG52" s="79"/>
    </row>
    <row r="53" spans="22:33" ht="12.75" customHeight="1">
      <c r="V53" s="78" t="s">
        <v>30</v>
      </c>
      <c r="W53" s="79">
        <v>0</v>
      </c>
      <c r="X53" s="79" t="s">
        <v>91</v>
      </c>
      <c r="Y53" s="79" t="s">
        <v>91</v>
      </c>
      <c r="Z53" s="79" t="s">
        <v>91</v>
      </c>
      <c r="AA53" s="80">
        <v>10</v>
      </c>
      <c r="AC53" s="78"/>
      <c r="AD53" s="110"/>
      <c r="AE53" s="79"/>
      <c r="AF53" s="79"/>
      <c r="AG53" s="79"/>
    </row>
    <row r="54" spans="22:33" ht="12.75" customHeight="1">
      <c r="V54" s="78" t="s">
        <v>31</v>
      </c>
      <c r="W54" s="79">
        <v>0</v>
      </c>
      <c r="X54" s="79" t="s">
        <v>91</v>
      </c>
      <c r="Y54" s="79" t="s">
        <v>91</v>
      </c>
      <c r="Z54" s="79" t="s">
        <v>91</v>
      </c>
      <c r="AA54" s="80">
        <v>11</v>
      </c>
      <c r="AC54" s="78"/>
      <c r="AD54" s="79"/>
      <c r="AE54" s="79"/>
      <c r="AF54" s="79"/>
      <c r="AG54" s="79"/>
    </row>
    <row r="55" spans="22:33" ht="12.75" customHeight="1">
      <c r="V55" s="78" t="s">
        <v>96</v>
      </c>
      <c r="W55" s="79">
        <v>0</v>
      </c>
      <c r="X55" s="79" t="s">
        <v>91</v>
      </c>
      <c r="Y55" s="79" t="s">
        <v>91</v>
      </c>
      <c r="Z55" s="79" t="s">
        <v>91</v>
      </c>
      <c r="AA55" s="80" t="s">
        <v>97</v>
      </c>
      <c r="AC55" s="78"/>
      <c r="AD55" s="79"/>
      <c r="AE55" s="79"/>
      <c r="AF55" s="79"/>
      <c r="AG55" s="79"/>
    </row>
    <row r="56" spans="22:33" ht="12.75" customHeight="1">
      <c r="V56" s="78" t="s">
        <v>169</v>
      </c>
      <c r="W56" s="79">
        <v>0</v>
      </c>
      <c r="X56" s="79" t="s">
        <v>91</v>
      </c>
      <c r="Y56" s="79" t="s">
        <v>91</v>
      </c>
      <c r="Z56" s="79" t="s">
        <v>91</v>
      </c>
      <c r="AA56" s="80" t="s">
        <v>95</v>
      </c>
      <c r="AC56" s="78"/>
      <c r="AD56" s="110"/>
      <c r="AE56" s="79"/>
      <c r="AF56" s="79"/>
      <c r="AG56" s="79"/>
    </row>
    <row r="57" spans="22:33" ht="12.75" customHeight="1">
      <c r="V57" s="81" t="s">
        <v>98</v>
      </c>
      <c r="W57" s="79" t="s">
        <v>33</v>
      </c>
      <c r="X57" s="79" t="s">
        <v>33</v>
      </c>
      <c r="Y57" s="79" t="s">
        <v>33</v>
      </c>
      <c r="Z57" s="79" t="s">
        <v>33</v>
      </c>
      <c r="AA57" s="80"/>
      <c r="AC57" s="81"/>
      <c r="AD57" s="79"/>
      <c r="AE57" s="79"/>
      <c r="AF57" s="79"/>
      <c r="AG57" s="79"/>
    </row>
    <row r="58" spans="22:33" ht="12.75" customHeight="1">
      <c r="V58" s="78" t="s">
        <v>99</v>
      </c>
      <c r="W58" s="79" t="s">
        <v>92</v>
      </c>
      <c r="X58" s="79">
        <v>0</v>
      </c>
      <c r="Y58" s="79">
        <v>0</v>
      </c>
      <c r="Z58" s="79">
        <v>0</v>
      </c>
      <c r="AA58" s="80">
        <v>40</v>
      </c>
      <c r="AC58" s="78"/>
      <c r="AD58" s="79"/>
      <c r="AE58" s="110"/>
      <c r="AF58" s="110"/>
      <c r="AG58" s="79"/>
    </row>
    <row r="59" spans="22:33" ht="12.75" customHeight="1">
      <c r="V59" s="78" t="s">
        <v>100</v>
      </c>
      <c r="W59" s="79" t="s">
        <v>92</v>
      </c>
      <c r="X59" s="79">
        <v>0</v>
      </c>
      <c r="Y59" s="79">
        <v>0</v>
      </c>
      <c r="Z59" s="79">
        <v>0</v>
      </c>
      <c r="AA59" s="80" t="s">
        <v>101</v>
      </c>
      <c r="AC59" s="78"/>
      <c r="AD59" s="79"/>
      <c r="AE59" s="79"/>
      <c r="AF59" s="79"/>
      <c r="AG59" s="79"/>
    </row>
    <row r="60" spans="22:33" ht="12.75" customHeight="1">
      <c r="V60" s="78" t="s">
        <v>36</v>
      </c>
      <c r="W60" s="79" t="s">
        <v>92</v>
      </c>
      <c r="X60" s="79">
        <v>0</v>
      </c>
      <c r="Y60" s="79">
        <v>0</v>
      </c>
      <c r="Z60" s="79">
        <v>0</v>
      </c>
      <c r="AA60" s="80">
        <v>41</v>
      </c>
      <c r="AC60" s="78"/>
      <c r="AD60" s="79"/>
      <c r="AE60" s="79"/>
      <c r="AF60" s="79"/>
      <c r="AG60" s="79"/>
    </row>
    <row r="61" spans="22:33" ht="12.75" customHeight="1">
      <c r="V61" s="78" t="s">
        <v>48</v>
      </c>
      <c r="W61" s="79">
        <v>0</v>
      </c>
      <c r="X61" s="79" t="s">
        <v>92</v>
      </c>
      <c r="Y61" s="79" t="s">
        <v>92</v>
      </c>
      <c r="Z61" s="79">
        <v>0</v>
      </c>
      <c r="AA61" s="80">
        <v>43</v>
      </c>
      <c r="AC61" s="78"/>
      <c r="AD61" s="79"/>
      <c r="AE61" s="79"/>
      <c r="AF61" s="79"/>
      <c r="AG61" s="79"/>
    </row>
    <row r="62" spans="22:33" ht="12.75" customHeight="1">
      <c r="V62" s="78" t="s">
        <v>49</v>
      </c>
      <c r="W62" s="79">
        <v>0</v>
      </c>
      <c r="X62" s="79" t="s">
        <v>92</v>
      </c>
      <c r="Y62" s="79" t="s">
        <v>92</v>
      </c>
      <c r="Z62" s="79">
        <v>0</v>
      </c>
      <c r="AA62" s="80">
        <v>45</v>
      </c>
      <c r="AC62" s="78"/>
      <c r="AD62" s="79"/>
      <c r="AE62" s="79"/>
      <c r="AF62" s="79"/>
      <c r="AG62" s="79"/>
    </row>
    <row r="63" spans="22:33" ht="12.75" customHeight="1">
      <c r="V63" s="78" t="s">
        <v>50</v>
      </c>
      <c r="W63" s="79">
        <v>0</v>
      </c>
      <c r="X63" s="79" t="s">
        <v>92</v>
      </c>
      <c r="Y63" s="79" t="s">
        <v>92</v>
      </c>
      <c r="Z63" s="79">
        <v>0</v>
      </c>
      <c r="AA63" s="80">
        <v>47</v>
      </c>
      <c r="AC63" s="78"/>
      <c r="AD63" s="79"/>
      <c r="AE63" s="79"/>
      <c r="AF63" s="79"/>
      <c r="AG63" s="79"/>
    </row>
    <row r="64" spans="22:33" ht="12.75" customHeight="1">
      <c r="V64" s="78" t="s">
        <v>102</v>
      </c>
      <c r="W64" s="79" t="s">
        <v>92</v>
      </c>
      <c r="X64" s="79">
        <v>0</v>
      </c>
      <c r="Y64" s="79">
        <v>0</v>
      </c>
      <c r="Z64" s="110">
        <v>0.2</v>
      </c>
      <c r="AA64" s="80">
        <v>30</v>
      </c>
      <c r="AC64" s="78"/>
      <c r="AD64" s="79"/>
      <c r="AE64" s="79"/>
      <c r="AF64" s="79"/>
      <c r="AG64" s="79"/>
    </row>
    <row r="65" spans="22:33" ht="12.75" customHeight="1">
      <c r="V65" s="78" t="s">
        <v>52</v>
      </c>
      <c r="W65" s="79" t="s">
        <v>92</v>
      </c>
      <c r="X65" s="79">
        <v>0</v>
      </c>
      <c r="Y65" s="79">
        <v>0</v>
      </c>
      <c r="Z65" s="79">
        <v>0</v>
      </c>
      <c r="AA65" s="80" t="s">
        <v>103</v>
      </c>
      <c r="AC65" s="78"/>
      <c r="AD65" s="79"/>
      <c r="AE65" s="79"/>
      <c r="AF65" s="79"/>
      <c r="AG65" s="79"/>
    </row>
    <row r="66" spans="22:33" ht="12.75" customHeight="1">
      <c r="V66" s="78" t="s">
        <v>42</v>
      </c>
      <c r="W66" s="79" t="s">
        <v>92</v>
      </c>
      <c r="X66" s="79">
        <v>0</v>
      </c>
      <c r="Y66" s="79">
        <v>0</v>
      </c>
      <c r="Z66" s="79">
        <v>0</v>
      </c>
      <c r="AA66" s="80">
        <v>40</v>
      </c>
      <c r="AC66" s="78"/>
      <c r="AD66" s="79"/>
      <c r="AE66" s="79"/>
      <c r="AF66" s="79"/>
      <c r="AG66" s="79"/>
    </row>
    <row r="67" spans="22:33" ht="12.75" customHeight="1">
      <c r="V67" s="78" t="s">
        <v>38</v>
      </c>
      <c r="W67" s="79" t="s">
        <v>92</v>
      </c>
      <c r="X67" s="118">
        <v>0.2</v>
      </c>
      <c r="Y67" s="118">
        <v>0.4</v>
      </c>
      <c r="Z67" s="79">
        <v>0</v>
      </c>
      <c r="AA67" s="80">
        <v>50</v>
      </c>
      <c r="AC67" s="78"/>
      <c r="AD67" s="79"/>
      <c r="AE67" s="79"/>
      <c r="AF67" s="79"/>
      <c r="AG67" s="79"/>
    </row>
    <row r="68" spans="22:33" ht="12.75" customHeight="1">
      <c r="V68" s="78" t="s">
        <v>39</v>
      </c>
      <c r="W68" s="79" t="s">
        <v>92</v>
      </c>
      <c r="X68" s="118">
        <v>0.4</v>
      </c>
      <c r="Y68" s="79">
        <v>0</v>
      </c>
      <c r="Z68" s="79">
        <v>0</v>
      </c>
      <c r="AA68" s="80">
        <v>51</v>
      </c>
      <c r="AC68" s="78"/>
      <c r="AD68" s="79"/>
      <c r="AE68" s="79"/>
      <c r="AF68" s="79"/>
      <c r="AG68" s="79"/>
    </row>
    <row r="69" spans="22:33" ht="12.75" customHeight="1">
      <c r="V69" s="78" t="s">
        <v>40</v>
      </c>
      <c r="W69" s="79" t="s">
        <v>92</v>
      </c>
      <c r="X69" s="79">
        <v>0</v>
      </c>
      <c r="Y69" s="79">
        <v>0</v>
      </c>
      <c r="Z69" s="79">
        <v>0</v>
      </c>
      <c r="AA69" s="80">
        <v>53</v>
      </c>
      <c r="AC69" s="78"/>
      <c r="AD69" s="79"/>
      <c r="AE69" s="79"/>
      <c r="AF69" s="79"/>
      <c r="AG69" s="79"/>
    </row>
    <row r="70" spans="22:33" ht="12.75" customHeight="1">
      <c r="V70" s="78" t="s">
        <v>41</v>
      </c>
      <c r="W70" s="79" t="s">
        <v>92</v>
      </c>
      <c r="X70" s="79">
        <v>0</v>
      </c>
      <c r="Y70" s="79">
        <v>0</v>
      </c>
      <c r="Z70" s="79">
        <v>0</v>
      </c>
      <c r="AA70" s="80">
        <v>55</v>
      </c>
      <c r="AC70" s="78"/>
      <c r="AD70" s="79"/>
      <c r="AE70" s="79"/>
      <c r="AF70" s="79"/>
      <c r="AG70" s="79"/>
    </row>
    <row r="71" spans="22:33" ht="12.75" customHeight="1">
      <c r="V71" s="81" t="s">
        <v>104</v>
      </c>
      <c r="W71" s="79" t="s">
        <v>33</v>
      </c>
      <c r="X71" s="79" t="s">
        <v>33</v>
      </c>
      <c r="Y71" s="79" t="s">
        <v>33</v>
      </c>
      <c r="Z71" s="79" t="s">
        <v>33</v>
      </c>
      <c r="AA71" s="80"/>
      <c r="AC71" s="81"/>
      <c r="AD71" s="79"/>
      <c r="AE71" s="79"/>
      <c r="AF71" s="79"/>
      <c r="AG71" s="79"/>
    </row>
    <row r="72" spans="22:33" ht="12.75" customHeight="1">
      <c r="V72" s="78" t="s">
        <v>34</v>
      </c>
      <c r="W72" s="79" t="s">
        <v>92</v>
      </c>
      <c r="X72" s="79">
        <v>0</v>
      </c>
      <c r="Y72" s="79">
        <v>0</v>
      </c>
      <c r="Z72" s="79">
        <v>0</v>
      </c>
      <c r="AA72" s="80">
        <v>40</v>
      </c>
      <c r="AC72" s="78"/>
      <c r="AD72" s="79"/>
      <c r="AE72" s="110"/>
      <c r="AF72" s="79"/>
      <c r="AG72" s="79"/>
    </row>
    <row r="73" spans="22:33" ht="12.75" customHeight="1">
      <c r="V73" s="78" t="s">
        <v>105</v>
      </c>
      <c r="W73" s="79" t="s">
        <v>92</v>
      </c>
      <c r="X73" s="79">
        <v>0</v>
      </c>
      <c r="Y73" s="79">
        <v>0</v>
      </c>
      <c r="Z73" s="79">
        <v>0</v>
      </c>
      <c r="AA73" s="80" t="s">
        <v>90</v>
      </c>
      <c r="AC73" s="78"/>
      <c r="AD73" s="79"/>
      <c r="AE73" s="79"/>
      <c r="AF73" s="79"/>
      <c r="AG73" s="79"/>
    </row>
    <row r="74" spans="22:33" ht="12.75" customHeight="1">
      <c r="V74" s="78" t="s">
        <v>106</v>
      </c>
      <c r="W74" s="79" t="s">
        <v>92</v>
      </c>
      <c r="X74" s="79">
        <v>0</v>
      </c>
      <c r="Y74" s="79">
        <v>0</v>
      </c>
      <c r="Z74" s="79">
        <v>0</v>
      </c>
      <c r="AA74" s="80" t="s">
        <v>107</v>
      </c>
      <c r="AC74" s="78"/>
      <c r="AD74" s="79"/>
      <c r="AE74" s="79"/>
      <c r="AF74" s="79"/>
      <c r="AG74" s="79"/>
    </row>
    <row r="75" spans="22:33" ht="12.75" customHeight="1">
      <c r="V75" s="78" t="s">
        <v>46</v>
      </c>
      <c r="W75" s="79" t="s">
        <v>92</v>
      </c>
      <c r="X75" s="118">
        <v>0.4</v>
      </c>
      <c r="Y75" s="118">
        <v>0.4</v>
      </c>
      <c r="Z75" s="118">
        <v>0.4</v>
      </c>
      <c r="AA75" s="80">
        <v>42</v>
      </c>
      <c r="AC75" s="78"/>
      <c r="AD75" s="79"/>
      <c r="AE75" s="79"/>
      <c r="AF75" s="79"/>
      <c r="AG75" s="79"/>
    </row>
    <row r="76" spans="22:33" ht="12.75" customHeight="1">
      <c r="V76" s="78" t="s">
        <v>47</v>
      </c>
      <c r="W76" s="79">
        <v>0</v>
      </c>
      <c r="X76" s="79" t="s">
        <v>92</v>
      </c>
      <c r="Y76" s="79" t="s">
        <v>92</v>
      </c>
      <c r="Z76" s="79">
        <v>0</v>
      </c>
      <c r="AA76" s="80">
        <v>44</v>
      </c>
      <c r="AC76" s="78"/>
      <c r="AD76" s="79"/>
      <c r="AE76" s="79"/>
      <c r="AF76" s="79"/>
      <c r="AG76" s="79"/>
    </row>
    <row r="77" spans="22:33" ht="12.75" customHeight="1">
      <c r="V77" s="78" t="s">
        <v>43</v>
      </c>
      <c r="W77" s="79" t="s">
        <v>92</v>
      </c>
      <c r="X77" s="118">
        <v>0.4</v>
      </c>
      <c r="Y77" s="118">
        <v>0.4</v>
      </c>
      <c r="Z77" s="110">
        <v>0.2</v>
      </c>
      <c r="AA77" s="80">
        <v>30</v>
      </c>
      <c r="AC77" s="78"/>
      <c r="AD77" s="79"/>
      <c r="AE77" s="79"/>
      <c r="AF77" s="79"/>
      <c r="AG77" s="79"/>
    </row>
    <row r="78" spans="22:33" ht="12.75" customHeight="1">
      <c r="V78" s="78" t="s">
        <v>44</v>
      </c>
      <c r="W78" s="79" t="s">
        <v>92</v>
      </c>
      <c r="X78" s="110">
        <v>0.2</v>
      </c>
      <c r="Y78" s="79">
        <v>0</v>
      </c>
      <c r="Z78" s="79">
        <v>0</v>
      </c>
      <c r="AA78" s="80">
        <v>50</v>
      </c>
      <c r="AC78" s="78"/>
      <c r="AD78" s="79"/>
      <c r="AE78" s="79"/>
      <c r="AF78" s="79"/>
      <c r="AG78" s="79"/>
    </row>
    <row r="79" spans="22:33" ht="12.75" customHeight="1">
      <c r="V79" s="78" t="s">
        <v>45</v>
      </c>
      <c r="W79" s="79">
        <v>0</v>
      </c>
      <c r="X79" s="79" t="s">
        <v>92</v>
      </c>
      <c r="Y79" s="79" t="s">
        <v>92</v>
      </c>
      <c r="Z79" s="79">
        <v>0</v>
      </c>
      <c r="AA79" s="80">
        <v>52</v>
      </c>
      <c r="AC79" s="78"/>
      <c r="AD79" s="79"/>
      <c r="AE79" s="79"/>
      <c r="AF79" s="79"/>
      <c r="AG79" s="79"/>
    </row>
    <row r="80" spans="22:33" ht="12.75" customHeight="1">
      <c r="V80" s="81" t="s">
        <v>108</v>
      </c>
      <c r="W80" s="79" t="s">
        <v>33</v>
      </c>
      <c r="X80" s="79" t="s">
        <v>33</v>
      </c>
      <c r="Y80" s="79" t="s">
        <v>33</v>
      </c>
      <c r="Z80" s="79" t="s">
        <v>33</v>
      </c>
      <c r="AA80" s="80"/>
      <c r="AC80" s="81"/>
      <c r="AD80" s="79"/>
      <c r="AE80" s="79"/>
      <c r="AF80" s="79"/>
      <c r="AG80" s="79"/>
    </row>
    <row r="81" spans="22:33" ht="12.75" customHeight="1">
      <c r="V81" s="78" t="s">
        <v>54</v>
      </c>
      <c r="W81" s="79" t="s">
        <v>92</v>
      </c>
      <c r="X81" s="79">
        <v>0</v>
      </c>
      <c r="Y81" s="79">
        <v>0</v>
      </c>
      <c r="Z81" s="79">
        <v>0</v>
      </c>
      <c r="AA81" s="80" t="s">
        <v>109</v>
      </c>
      <c r="AC81" s="78"/>
      <c r="AD81" s="79"/>
      <c r="AE81" s="79"/>
      <c r="AF81" s="79"/>
      <c r="AG81" s="79"/>
    </row>
    <row r="82" spans="22:33" ht="12.75" customHeight="1">
      <c r="V82" s="78" t="s">
        <v>56</v>
      </c>
      <c r="W82" s="79" t="s">
        <v>92</v>
      </c>
      <c r="X82" s="79">
        <v>0</v>
      </c>
      <c r="Y82" s="79">
        <v>0</v>
      </c>
      <c r="Z82" s="79">
        <v>0</v>
      </c>
      <c r="AA82" s="80" t="s">
        <v>110</v>
      </c>
      <c r="AC82" s="78"/>
      <c r="AD82" s="79"/>
      <c r="AE82" s="79"/>
      <c r="AF82" s="79"/>
      <c r="AG82" s="79"/>
    </row>
    <row r="83" spans="22:33" ht="12.75" customHeight="1">
      <c r="V83" s="78" t="s">
        <v>57</v>
      </c>
      <c r="W83" s="79" t="s">
        <v>92</v>
      </c>
      <c r="X83" s="79">
        <v>0</v>
      </c>
      <c r="Y83" s="79">
        <v>0</v>
      </c>
      <c r="Z83" s="79">
        <v>0</v>
      </c>
      <c r="AA83" s="80" t="s">
        <v>111</v>
      </c>
      <c r="AC83" s="78"/>
      <c r="AD83" s="79"/>
      <c r="AE83" s="79"/>
      <c r="AF83" s="79"/>
      <c r="AG83" s="79"/>
    </row>
    <row r="84" spans="22:33" ht="12.75" customHeight="1">
      <c r="V84" s="78" t="s">
        <v>112</v>
      </c>
      <c r="W84" s="79" t="s">
        <v>92</v>
      </c>
      <c r="X84" s="79">
        <v>0</v>
      </c>
      <c r="Y84" s="79">
        <v>0</v>
      </c>
      <c r="Z84" s="79">
        <v>0</v>
      </c>
      <c r="AA84" s="80" t="s">
        <v>113</v>
      </c>
      <c r="AC84" s="78"/>
      <c r="AD84" s="79"/>
      <c r="AE84" s="79"/>
      <c r="AF84" s="79"/>
      <c r="AG84" s="79"/>
    </row>
    <row r="85" spans="22:33" ht="12.75">
      <c r="V85" s="81" t="s">
        <v>121</v>
      </c>
      <c r="W85" s="79" t="s">
        <v>33</v>
      </c>
      <c r="X85" s="79" t="s">
        <v>33</v>
      </c>
      <c r="Y85" s="79" t="s">
        <v>33</v>
      </c>
      <c r="Z85" s="79" t="s">
        <v>33</v>
      </c>
      <c r="AA85" s="80"/>
      <c r="AC85" s="81"/>
      <c r="AD85" s="79"/>
      <c r="AE85" s="79"/>
      <c r="AF85" s="79"/>
      <c r="AG85" s="79"/>
    </row>
    <row r="86" spans="22:33" ht="12.75">
      <c r="V86" s="78" t="s">
        <v>53</v>
      </c>
      <c r="W86" s="79" t="s">
        <v>92</v>
      </c>
      <c r="X86" s="79">
        <v>0</v>
      </c>
      <c r="Y86" s="79">
        <v>0</v>
      </c>
      <c r="Z86" s="79">
        <v>0</v>
      </c>
      <c r="AA86" s="83" t="s">
        <v>119</v>
      </c>
      <c r="AC86" s="78"/>
      <c r="AD86" s="79"/>
      <c r="AE86" s="79"/>
      <c r="AF86" s="79"/>
      <c r="AG86" s="79"/>
    </row>
    <row r="87" spans="22:33" ht="12.75">
      <c r="V87" s="78" t="s">
        <v>59</v>
      </c>
      <c r="W87" s="79" t="s">
        <v>92</v>
      </c>
      <c r="X87" s="79">
        <v>0</v>
      </c>
      <c r="Y87" s="79">
        <v>0</v>
      </c>
      <c r="Z87" s="79">
        <v>0</v>
      </c>
      <c r="AA87" s="83" t="s">
        <v>122</v>
      </c>
      <c r="AC87" s="78"/>
      <c r="AD87" s="79"/>
      <c r="AE87" s="79"/>
      <c r="AF87" s="79"/>
      <c r="AG87" s="79"/>
    </row>
    <row r="88" spans="22:33" ht="12.75">
      <c r="V88" s="78" t="s">
        <v>60</v>
      </c>
      <c r="W88" s="79" t="s">
        <v>92</v>
      </c>
      <c r="X88" s="79">
        <v>0</v>
      </c>
      <c r="Y88" s="79">
        <v>0</v>
      </c>
      <c r="Z88" s="79">
        <v>0</v>
      </c>
      <c r="AA88" s="80" t="s">
        <v>123</v>
      </c>
      <c r="AC88" s="78"/>
      <c r="AD88" s="79"/>
      <c r="AE88" s="79"/>
      <c r="AF88" s="79"/>
      <c r="AG88" s="79"/>
    </row>
    <row r="89" spans="22:33" ht="12.75">
      <c r="V89" s="78" t="s">
        <v>61</v>
      </c>
      <c r="W89" s="79" t="s">
        <v>92</v>
      </c>
      <c r="X89" s="79">
        <v>0</v>
      </c>
      <c r="Y89" s="79">
        <v>0</v>
      </c>
      <c r="Z89" s="79">
        <v>0</v>
      </c>
      <c r="AA89" s="80" t="s">
        <v>124</v>
      </c>
      <c r="AC89" s="78"/>
      <c r="AD89" s="79"/>
      <c r="AE89" s="79"/>
      <c r="AF89" s="79"/>
      <c r="AG89" s="79"/>
    </row>
    <row r="90" spans="22:33" ht="12.75">
      <c r="V90" s="78" t="s">
        <v>55</v>
      </c>
      <c r="W90" s="79" t="s">
        <v>92</v>
      </c>
      <c r="X90" s="79">
        <v>0</v>
      </c>
      <c r="Y90" s="79">
        <v>0</v>
      </c>
      <c r="Z90" s="79">
        <v>0</v>
      </c>
      <c r="AA90" s="83" t="s">
        <v>125</v>
      </c>
      <c r="AC90" s="78"/>
      <c r="AD90" s="79"/>
      <c r="AE90" s="79"/>
      <c r="AF90" s="79"/>
      <c r="AG90" s="79"/>
    </row>
    <row r="91" spans="22:33" ht="12.75">
      <c r="V91" s="78" t="s">
        <v>62</v>
      </c>
      <c r="W91" s="79" t="s">
        <v>92</v>
      </c>
      <c r="X91" s="79">
        <v>0</v>
      </c>
      <c r="Y91" s="79">
        <v>0</v>
      </c>
      <c r="Z91" s="79">
        <v>0</v>
      </c>
      <c r="AA91" s="83" t="s">
        <v>126</v>
      </c>
      <c r="AC91" s="78"/>
      <c r="AD91" s="79"/>
      <c r="AE91" s="79"/>
      <c r="AF91" s="79"/>
      <c r="AG91" s="79"/>
    </row>
    <row r="92" spans="22:33" ht="12.75">
      <c r="V92" s="78" t="s">
        <v>168</v>
      </c>
      <c r="W92" s="79" t="s">
        <v>92</v>
      </c>
      <c r="X92" s="79">
        <v>0</v>
      </c>
      <c r="Y92" s="79">
        <v>0</v>
      </c>
      <c r="Z92" s="79">
        <v>0</v>
      </c>
      <c r="AA92" s="83" t="s">
        <v>167</v>
      </c>
      <c r="AC92" s="78"/>
      <c r="AD92" s="79"/>
      <c r="AE92" s="79"/>
      <c r="AF92" s="79"/>
      <c r="AG92" s="79"/>
    </row>
    <row r="93" spans="22:33" ht="12.75">
      <c r="V93" s="78" t="s">
        <v>64</v>
      </c>
      <c r="W93" s="79" t="s">
        <v>92</v>
      </c>
      <c r="X93" s="79">
        <v>0</v>
      </c>
      <c r="Y93" s="79">
        <v>0</v>
      </c>
      <c r="Z93" s="79">
        <v>0</v>
      </c>
      <c r="AA93" s="83" t="s">
        <v>127</v>
      </c>
      <c r="AC93" s="78"/>
      <c r="AD93" s="79"/>
      <c r="AE93" s="79"/>
      <c r="AF93" s="79"/>
      <c r="AG93" s="79"/>
    </row>
    <row r="94" spans="22:33" ht="12.75">
      <c r="V94" s="78" t="s">
        <v>150</v>
      </c>
      <c r="W94" s="79" t="s">
        <v>92</v>
      </c>
      <c r="X94" s="79">
        <v>0</v>
      </c>
      <c r="Y94" s="79">
        <v>0</v>
      </c>
      <c r="Z94" s="79">
        <v>0</v>
      </c>
      <c r="AA94" s="83" t="s">
        <v>151</v>
      </c>
      <c r="AC94" s="78"/>
      <c r="AD94" s="79"/>
      <c r="AE94" s="79"/>
      <c r="AF94" s="79"/>
      <c r="AG94" s="79"/>
    </row>
    <row r="95" spans="22:33" ht="12.75">
      <c r="V95" s="78" t="s">
        <v>65</v>
      </c>
      <c r="W95" s="79" t="s">
        <v>92</v>
      </c>
      <c r="X95" s="79">
        <v>0</v>
      </c>
      <c r="Y95" s="79">
        <v>0</v>
      </c>
      <c r="Z95" s="79">
        <v>0</v>
      </c>
      <c r="AA95" s="83" t="s">
        <v>128</v>
      </c>
      <c r="AC95" s="78"/>
      <c r="AD95" s="79"/>
      <c r="AE95" s="79"/>
      <c r="AF95" s="79"/>
      <c r="AG95" s="79"/>
    </row>
  </sheetData>
  <sheetProtection password="CD0A" sheet="1" insertColumns="0" insertRows="0" insertHyperlinks="0" deleteColumns="0" deleteRows="0" selectLockedCells="1" sort="0" autoFilter="0" pivotTables="0"/>
  <mergeCells count="10">
    <mergeCell ref="M5:P5"/>
    <mergeCell ref="M6:P6"/>
    <mergeCell ref="B1:B2"/>
    <mergeCell ref="A9:G9"/>
    <mergeCell ref="K9:P9"/>
    <mergeCell ref="C4:H4"/>
    <mergeCell ref="C5:H5"/>
    <mergeCell ref="C6:H6"/>
    <mergeCell ref="C1:L1"/>
    <mergeCell ref="C2:L2"/>
  </mergeCells>
  <conditionalFormatting sqref="D11:D20">
    <cfRule type="cellIs" priority="1" dxfId="6" operator="between" stopIfTrue="1">
      <formula>0</formula>
      <formula>0</formula>
    </cfRule>
  </conditionalFormatting>
  <dataValidations count="10">
    <dataValidation type="list" allowBlank="1" showInputMessage="1" showErrorMessage="1" sqref="Q11:Q20 G11:G20">
      <formula1>"*"</formula1>
    </dataValidation>
    <dataValidation type="list" allowBlank="1" showInputMessage="1" showErrorMessage="1" sqref="K9:P9">
      <formula1>"LIBRE ( L )"</formula1>
    </dataValidation>
    <dataValidation type="list" allowBlank="1" showInputMessage="1" showErrorMessage="1" sqref="B12:B20">
      <formula1>figure_N13</formula1>
    </dataValidation>
    <dataValidation type="list" allowBlank="1" showInputMessage="1" showErrorMessage="1" sqref="M11:M20 C11:C20">
      <formula1>position</formula1>
    </dataValidation>
    <dataValidation type="list" allowBlank="1" showInputMessage="1" showErrorMessage="1" sqref="M6">
      <formula1>"FILLE,GARCON"</formula1>
    </dataValidation>
    <dataValidation allowBlank="1" showErrorMessage="1" prompt="BEN [1,5 : 4,1]&#10;MIN [2,7 : 4,1]" sqref="N21"/>
    <dataValidation type="list" allowBlank="1" showInputMessage="1" showErrorMessage="1" sqref="A9:G9">
      <formula1>"LIBRE ( L* )"</formula1>
    </dataValidation>
    <dataValidation type="list" allowBlank="1" showInputMessage="1" showErrorMessage="1" sqref="L11:L20">
      <formula1>figure_NA</formula1>
    </dataValidation>
    <dataValidation type="list" allowBlank="1" showInputMessage="1" showErrorMessage="1" sqref="B11">
      <formula1>figure_N13</formula1>
    </dataValidation>
    <dataValidation allowBlank="1" showErrorMessage="1" prompt="BEN [1,5 : 4,1]&#10;MIN [2,7 : 4,1]" sqref="D21"/>
  </dataValidations>
  <printOptions horizontalCentered="1" verticalCentered="1"/>
  <pageMargins left="0.5118110236220472" right="0.5511811023622047" top="0.17" bottom="0.1968503937007874" header="0.23" footer="0.29"/>
  <pageSetup fitToHeight="1" fitToWidth="1" horizontalDpi="360" verticalDpi="360" orientation="landscape" paperSize="9" scale="86" r:id="rId2"/>
  <headerFooter alignWithMargins="0">
    <oddFooter>&amp;R&amp;"Arial,Italique"&amp;9@Tous droits réservés E.NGUYEN-BA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23"/>
  <sheetViews>
    <sheetView zoomScale="90" zoomScaleNormal="90" zoomScalePageLayoutView="0" workbookViewId="0" topLeftCell="A1">
      <selection activeCell="C4" sqref="C4:H4"/>
    </sheetView>
  </sheetViews>
  <sheetFormatPr defaultColWidth="11.421875" defaultRowHeight="12.75"/>
  <cols>
    <col min="1" max="1" width="5.28125" style="2" customWidth="1"/>
    <col min="2" max="2" width="30.8515625" style="2" bestFit="1" customWidth="1"/>
    <col min="3" max="3" width="6.140625" style="2" customWidth="1"/>
    <col min="4" max="4" width="11.421875" style="2" customWidth="1"/>
    <col min="5" max="5" width="5.140625" style="2" hidden="1" customWidth="1"/>
    <col min="6" max="6" width="11.421875" style="2" customWidth="1"/>
    <col min="7" max="7" width="3.7109375" style="2" bestFit="1" customWidth="1"/>
    <col min="8" max="8" width="11.421875" style="2" customWidth="1"/>
    <col min="9" max="9" width="5.28125" style="2" customWidth="1"/>
    <col min="10" max="10" width="30.8515625" style="2" bestFit="1" customWidth="1"/>
    <col min="11" max="11" width="6.00390625" style="2" customWidth="1"/>
    <col min="12" max="12" width="11.421875" style="2" customWidth="1"/>
    <col min="13" max="13" width="5.140625" style="2" customWidth="1"/>
    <col min="14" max="14" width="11.421875" style="2" customWidth="1"/>
    <col min="15" max="15" width="3.7109375" style="2" hidden="1" customWidth="1"/>
    <col min="16" max="16" width="8.00390625" style="2" customWidth="1"/>
    <col min="17" max="20" width="0" style="2" hidden="1" customWidth="1"/>
    <col min="21" max="21" width="11.421875" style="2" customWidth="1"/>
    <col min="22" max="22" width="24.57421875" style="2" customWidth="1"/>
    <col min="23" max="16384" width="11.421875" style="2" customWidth="1"/>
  </cols>
  <sheetData>
    <row r="1" spans="1:22" ht="46.5" customHeight="1">
      <c r="A1" s="1"/>
      <c r="B1" s="142" t="s">
        <v>0</v>
      </c>
      <c r="C1" s="157" t="s">
        <v>1</v>
      </c>
      <c r="D1" s="157"/>
      <c r="E1" s="157"/>
      <c r="F1" s="157"/>
      <c r="G1" s="157"/>
      <c r="H1" s="157"/>
      <c r="I1" s="157"/>
      <c r="J1" s="157"/>
      <c r="K1" s="1"/>
      <c r="L1" s="1"/>
      <c r="M1" s="1"/>
      <c r="N1" s="1"/>
      <c r="O1" s="1"/>
      <c r="P1" s="1"/>
      <c r="Q1" s="1"/>
      <c r="R1" s="1"/>
      <c r="S1" s="1"/>
      <c r="V1" s="71"/>
    </row>
    <row r="2" spans="1:19" s="3" customFormat="1" ht="24" customHeight="1">
      <c r="A2" s="1"/>
      <c r="B2" s="142"/>
      <c r="C2" s="158" t="s">
        <v>75</v>
      </c>
      <c r="D2" s="159"/>
      <c r="E2" s="159"/>
      <c r="F2" s="159"/>
      <c r="G2" s="159"/>
      <c r="H2" s="159"/>
      <c r="I2" s="159"/>
      <c r="J2" s="160"/>
      <c r="K2" s="1"/>
      <c r="L2" s="1"/>
      <c r="M2" s="1"/>
      <c r="N2" s="1"/>
      <c r="O2" s="1"/>
      <c r="P2" s="1"/>
      <c r="Q2" s="1"/>
      <c r="R2" s="1"/>
      <c r="S2" s="1"/>
    </row>
    <row r="3" spans="1:19" s="3" customFormat="1" ht="18" customHeight="1">
      <c r="A3" s="1"/>
      <c r="B3" s="51"/>
      <c r="C3" s="4"/>
      <c r="D3" s="6"/>
      <c r="E3" s="6"/>
      <c r="F3" s="6"/>
      <c r="G3" s="6"/>
      <c r="H3" s="6"/>
      <c r="I3" s="6"/>
      <c r="J3" s="4"/>
      <c r="K3" s="8"/>
      <c r="L3" s="8"/>
      <c r="M3" s="8"/>
      <c r="N3" s="1"/>
      <c r="O3" s="1"/>
      <c r="P3" s="1"/>
      <c r="Q3" s="1"/>
      <c r="R3" s="1"/>
      <c r="S3" s="1"/>
    </row>
    <row r="4" spans="1:19" s="3" customFormat="1" ht="27">
      <c r="A4" s="1"/>
      <c r="B4" s="9" t="s">
        <v>2</v>
      </c>
      <c r="C4" s="144"/>
      <c r="D4" s="144"/>
      <c r="E4" s="144"/>
      <c r="F4" s="144"/>
      <c r="G4" s="144"/>
      <c r="H4" s="144"/>
      <c r="I4" s="1"/>
      <c r="J4" s="10"/>
      <c r="K4" s="8"/>
      <c r="L4" s="11"/>
      <c r="M4" s="11"/>
      <c r="N4" s="1"/>
      <c r="O4" s="1"/>
      <c r="P4" s="1"/>
      <c r="Q4" s="1"/>
      <c r="R4" s="1"/>
      <c r="S4" s="1"/>
    </row>
    <row r="5" spans="1:19" s="3" customFormat="1" ht="27">
      <c r="A5" s="1"/>
      <c r="B5" s="9" t="s">
        <v>3</v>
      </c>
      <c r="C5" s="144"/>
      <c r="D5" s="144"/>
      <c r="E5" s="144"/>
      <c r="F5" s="144"/>
      <c r="G5" s="144"/>
      <c r="H5" s="144"/>
      <c r="I5" s="1"/>
      <c r="J5" s="9" t="s">
        <v>83</v>
      </c>
      <c r="K5" s="156" t="s">
        <v>180</v>
      </c>
      <c r="L5" s="156"/>
      <c r="M5" s="156"/>
      <c r="N5" s="1"/>
      <c r="O5" s="1"/>
      <c r="P5" s="1"/>
      <c r="Q5" s="1"/>
      <c r="R5" s="1"/>
      <c r="S5" s="1"/>
    </row>
    <row r="6" spans="1:19" s="3" customFormat="1" ht="27.75" customHeight="1">
      <c r="A6" s="1"/>
      <c r="B6" s="9" t="s">
        <v>4</v>
      </c>
      <c r="C6" s="144"/>
      <c r="D6" s="144"/>
      <c r="E6" s="144"/>
      <c r="F6" s="144"/>
      <c r="G6" s="144"/>
      <c r="H6" s="144"/>
      <c r="I6" s="1"/>
      <c r="J6" s="9" t="s">
        <v>84</v>
      </c>
      <c r="K6" s="156" t="s">
        <v>181</v>
      </c>
      <c r="L6" s="156"/>
      <c r="M6" s="156"/>
      <c r="N6" s="1"/>
      <c r="O6" s="1"/>
      <c r="P6" s="1"/>
      <c r="Q6" s="1"/>
      <c r="R6" s="1"/>
      <c r="S6" s="1"/>
    </row>
    <row r="7" spans="1:19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3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6.25" customHeight="1">
      <c r="A9" s="143" t="s">
        <v>76</v>
      </c>
      <c r="B9" s="143"/>
      <c r="C9" s="143"/>
      <c r="D9" s="143"/>
      <c r="E9" s="143"/>
      <c r="F9" s="143"/>
      <c r="G9" s="143"/>
      <c r="I9" s="143" t="s">
        <v>5</v>
      </c>
      <c r="J9" s="143"/>
      <c r="K9" s="143"/>
      <c r="L9" s="143"/>
      <c r="M9" s="143"/>
      <c r="N9" s="143"/>
      <c r="P9" s="1"/>
      <c r="Q9" s="1"/>
      <c r="R9" s="1"/>
      <c r="S9" s="1"/>
    </row>
    <row r="10" spans="1:19" s="3" customFormat="1" ht="38.25">
      <c r="A10" s="18" t="s">
        <v>6</v>
      </c>
      <c r="B10" s="1"/>
      <c r="C10" s="19" t="s">
        <v>7</v>
      </c>
      <c r="D10" s="20" t="s">
        <v>8</v>
      </c>
      <c r="E10" s="94" t="s">
        <v>166</v>
      </c>
      <c r="F10" s="21" t="s">
        <v>9</v>
      </c>
      <c r="G10" s="19" t="s">
        <v>73</v>
      </c>
      <c r="H10" s="1"/>
      <c r="I10" s="18" t="s">
        <v>6</v>
      </c>
      <c r="J10" s="1"/>
      <c r="K10" s="19" t="s">
        <v>7</v>
      </c>
      <c r="L10" s="20" t="s">
        <v>8</v>
      </c>
      <c r="M10" s="94" t="s">
        <v>166</v>
      </c>
      <c r="N10" s="21" t="s">
        <v>9</v>
      </c>
      <c r="O10" s="1"/>
      <c r="P10" s="1"/>
      <c r="Q10" s="1"/>
      <c r="R10" s="1"/>
      <c r="S10" s="1"/>
    </row>
    <row r="11" spans="1:20" s="3" customFormat="1" ht="24" customHeight="1">
      <c r="A11" s="52">
        <v>1</v>
      </c>
      <c r="B11" s="23"/>
      <c r="C11" s="53"/>
      <c r="D11" s="54">
        <f aca="true" t="shared" si="0" ref="D11:D20">IF(B11="","",IF(C11="-",VLOOKUP(B11,matrice_diff_NA,2,FALSE),IF(C11="O",VLOOKUP(B11,matrice_diff_NA,3,FALSE),IF(C11="&lt;",VLOOKUP(B11,matrice_diff_NA,4,FALSE),IF(C11="/",VLOOKUP(B11,matrice_diff_NA,5,FALSE),VLOOKUP(B11,matrice_diff_NA,2,FALSE))))))</f>
      </c>
      <c r="E11" s="93">
        <f>IF(B11="","",D11)</f>
      </c>
      <c r="F11" s="26">
        <f aca="true" t="shared" si="1" ref="F11:F20">IF(AND(T11&gt;1,NOT(ISBLANK(B11))),"REPETITION","")</f>
      </c>
      <c r="G11" s="55"/>
      <c r="H11" s="28">
        <f aca="true" t="shared" si="2" ref="H11:H20">IF(B11="","",CONCATENATE(VLOOKUP(B11,numerique_NA,6,FALSE)," ",C11))</f>
      </c>
      <c r="I11" s="52">
        <v>1</v>
      </c>
      <c r="J11" s="23"/>
      <c r="K11" s="53"/>
      <c r="L11" s="25">
        <f aca="true" t="shared" si="3" ref="L11:L20">IF(J11="","",IF(K11="-",VLOOKUP(J11,matrice_diff_NA,2,FALSE),IF(K11="O",VLOOKUP(J11,matrice_diff_NA,3,FALSE),IF(K11="&lt;",VLOOKUP(J11,matrice_diff_NA,4,FALSE),IF(K11="/",VLOOKUP(J11,matrice_diff_NA,5,FALSE),VLOOKUP(J11,matrice_diff_NA,2,FALSE))))))</f>
      </c>
      <c r="M11" s="93">
        <f>IF(J11="","",L11)</f>
      </c>
      <c r="N11" s="26">
        <f>IF(AND(R11&gt;1,NOT(ISBLANK(J11))),"REPETITION","")</f>
      </c>
      <c r="O11" s="27"/>
      <c r="P11" s="28">
        <f aca="true" t="shared" si="4" ref="P11:P20">IF(J11="","",CONCATENATE(VLOOKUP(J11,numerique_NA,6,FALSE)," ",K11))</f>
      </c>
      <c r="Q11" s="1">
        <f>CONCATENATE(J11,K11)</f>
      </c>
      <c r="R11" s="1">
        <f aca="true" t="shared" si="5" ref="R11:R20">COUNTIF($Q$11:$Q$20,Q11)</f>
        <v>10</v>
      </c>
      <c r="S11" s="1">
        <f aca="true" t="shared" si="6" ref="S11:S20">CONCATENATE(B11,C11)</f>
      </c>
      <c r="T11" s="1">
        <f aca="true" t="shared" si="7" ref="T11:T20">COUNTIF($S$11:$S$20,S11)</f>
        <v>10</v>
      </c>
    </row>
    <row r="12" spans="1:20" s="3" customFormat="1" ht="24" customHeight="1">
      <c r="A12" s="52">
        <v>2</v>
      </c>
      <c r="B12" s="23"/>
      <c r="C12" s="53"/>
      <c r="D12" s="54">
        <f t="shared" si="0"/>
      </c>
      <c r="E12" s="93">
        <f aca="true" t="shared" si="8" ref="E12:E20">(IF(B12="","",D12+E11))</f>
      </c>
      <c r="F12" s="26">
        <f t="shared" si="1"/>
      </c>
      <c r="G12" s="55"/>
      <c r="H12" s="28">
        <f t="shared" si="2"/>
      </c>
      <c r="I12" s="52">
        <v>2</v>
      </c>
      <c r="J12" s="23"/>
      <c r="K12" s="53"/>
      <c r="L12" s="25">
        <f t="shared" si="3"/>
      </c>
      <c r="M12" s="93">
        <f aca="true" t="shared" si="9" ref="M12:M20">(IF(J12="","",L12+M11))</f>
      </c>
      <c r="N12" s="26">
        <f aca="true" t="shared" si="10" ref="N12:N20">IF(AND(R12&gt;1,NOT(ISBLANK(J12))),"REPETITION","")</f>
      </c>
      <c r="O12" s="27"/>
      <c r="P12" s="28">
        <f t="shared" si="4"/>
      </c>
      <c r="Q12" s="1">
        <f aca="true" t="shared" si="11" ref="Q12:Q20">CONCATENATE(J12,K12)</f>
      </c>
      <c r="R12" s="1">
        <f t="shared" si="5"/>
        <v>10</v>
      </c>
      <c r="S12" s="1">
        <f t="shared" si="6"/>
      </c>
      <c r="T12" s="1">
        <f t="shared" si="7"/>
        <v>10</v>
      </c>
    </row>
    <row r="13" spans="1:20" s="3" customFormat="1" ht="24" customHeight="1">
      <c r="A13" s="52">
        <v>3</v>
      </c>
      <c r="B13" s="23"/>
      <c r="C13" s="53"/>
      <c r="D13" s="54">
        <f t="shared" si="0"/>
      </c>
      <c r="E13" s="93">
        <f t="shared" si="8"/>
      </c>
      <c r="F13" s="26">
        <f t="shared" si="1"/>
      </c>
      <c r="G13" s="55"/>
      <c r="H13" s="28">
        <f t="shared" si="2"/>
      </c>
      <c r="I13" s="52">
        <v>3</v>
      </c>
      <c r="J13" s="23"/>
      <c r="K13" s="53"/>
      <c r="L13" s="25">
        <f t="shared" si="3"/>
      </c>
      <c r="M13" s="93">
        <f t="shared" si="9"/>
      </c>
      <c r="N13" s="26">
        <f t="shared" si="10"/>
      </c>
      <c r="O13" s="27"/>
      <c r="P13" s="28">
        <f t="shared" si="4"/>
      </c>
      <c r="Q13" s="1">
        <f t="shared" si="11"/>
      </c>
      <c r="R13" s="1">
        <f t="shared" si="5"/>
        <v>10</v>
      </c>
      <c r="S13" s="1">
        <f t="shared" si="6"/>
      </c>
      <c r="T13" s="1">
        <f t="shared" si="7"/>
        <v>10</v>
      </c>
    </row>
    <row r="14" spans="1:20" s="3" customFormat="1" ht="24" customHeight="1">
      <c r="A14" s="52">
        <v>4</v>
      </c>
      <c r="B14" s="23"/>
      <c r="C14" s="53"/>
      <c r="D14" s="54">
        <f t="shared" si="0"/>
      </c>
      <c r="E14" s="93">
        <f t="shared" si="8"/>
      </c>
      <c r="F14" s="26">
        <f t="shared" si="1"/>
      </c>
      <c r="G14" s="55"/>
      <c r="H14" s="28">
        <f t="shared" si="2"/>
      </c>
      <c r="I14" s="52">
        <v>4</v>
      </c>
      <c r="J14" s="23"/>
      <c r="K14" s="53"/>
      <c r="L14" s="25">
        <f t="shared" si="3"/>
      </c>
      <c r="M14" s="93">
        <f t="shared" si="9"/>
      </c>
      <c r="N14" s="26">
        <f t="shared" si="10"/>
      </c>
      <c r="O14" s="27"/>
      <c r="P14" s="28">
        <f t="shared" si="4"/>
      </c>
      <c r="Q14" s="1">
        <f t="shared" si="11"/>
      </c>
      <c r="R14" s="1">
        <f t="shared" si="5"/>
        <v>10</v>
      </c>
      <c r="S14" s="1">
        <f t="shared" si="6"/>
      </c>
      <c r="T14" s="1">
        <f t="shared" si="7"/>
        <v>10</v>
      </c>
    </row>
    <row r="15" spans="1:20" s="3" customFormat="1" ht="24" customHeight="1">
      <c r="A15" s="52">
        <v>5</v>
      </c>
      <c r="B15" s="23"/>
      <c r="C15" s="53"/>
      <c r="D15" s="54">
        <f t="shared" si="0"/>
      </c>
      <c r="E15" s="93">
        <f t="shared" si="8"/>
      </c>
      <c r="F15" s="26">
        <f t="shared" si="1"/>
      </c>
      <c r="G15" s="55"/>
      <c r="H15" s="28">
        <f t="shared" si="2"/>
      </c>
      <c r="I15" s="52">
        <v>5</v>
      </c>
      <c r="J15" s="23"/>
      <c r="K15" s="53"/>
      <c r="L15" s="25">
        <f t="shared" si="3"/>
      </c>
      <c r="M15" s="93">
        <f t="shared" si="9"/>
      </c>
      <c r="N15" s="26">
        <f t="shared" si="10"/>
      </c>
      <c r="O15" s="27"/>
      <c r="P15" s="28">
        <f t="shared" si="4"/>
      </c>
      <c r="Q15" s="1">
        <f t="shared" si="11"/>
      </c>
      <c r="R15" s="1">
        <f t="shared" si="5"/>
        <v>10</v>
      </c>
      <c r="S15" s="1">
        <f t="shared" si="6"/>
      </c>
      <c r="T15" s="1">
        <f t="shared" si="7"/>
        <v>10</v>
      </c>
    </row>
    <row r="16" spans="1:20" s="3" customFormat="1" ht="24" customHeight="1">
      <c r="A16" s="52">
        <v>6</v>
      </c>
      <c r="B16" s="23"/>
      <c r="C16" s="24"/>
      <c r="D16" s="54">
        <f t="shared" si="0"/>
      </c>
      <c r="E16" s="93">
        <f t="shared" si="8"/>
      </c>
      <c r="F16" s="26">
        <f t="shared" si="1"/>
      </c>
      <c r="G16" s="55"/>
      <c r="H16" s="28">
        <f t="shared" si="2"/>
      </c>
      <c r="I16" s="52">
        <v>6</v>
      </c>
      <c r="J16" s="23"/>
      <c r="K16" s="53"/>
      <c r="L16" s="25">
        <f t="shared" si="3"/>
      </c>
      <c r="M16" s="93">
        <f t="shared" si="9"/>
      </c>
      <c r="N16" s="26">
        <f t="shared" si="10"/>
      </c>
      <c r="O16" s="27"/>
      <c r="P16" s="28">
        <f t="shared" si="4"/>
      </c>
      <c r="Q16" s="1">
        <f t="shared" si="11"/>
      </c>
      <c r="R16" s="1">
        <f t="shared" si="5"/>
        <v>10</v>
      </c>
      <c r="S16" s="1">
        <f t="shared" si="6"/>
      </c>
      <c r="T16" s="1">
        <f t="shared" si="7"/>
        <v>10</v>
      </c>
    </row>
    <row r="17" spans="1:20" s="3" customFormat="1" ht="24" customHeight="1">
      <c r="A17" s="52">
        <v>7</v>
      </c>
      <c r="B17" s="23"/>
      <c r="C17" s="24"/>
      <c r="D17" s="54">
        <f t="shared" si="0"/>
      </c>
      <c r="E17" s="93">
        <f t="shared" si="8"/>
      </c>
      <c r="F17" s="26">
        <f t="shared" si="1"/>
      </c>
      <c r="G17" s="55"/>
      <c r="H17" s="28">
        <f t="shared" si="2"/>
      </c>
      <c r="I17" s="52">
        <v>7</v>
      </c>
      <c r="J17" s="23"/>
      <c r="K17" s="53"/>
      <c r="L17" s="25">
        <f t="shared" si="3"/>
      </c>
      <c r="M17" s="93">
        <f t="shared" si="9"/>
      </c>
      <c r="N17" s="26">
        <f t="shared" si="10"/>
      </c>
      <c r="O17" s="27"/>
      <c r="P17" s="28">
        <f t="shared" si="4"/>
      </c>
      <c r="Q17" s="1">
        <f t="shared" si="11"/>
      </c>
      <c r="R17" s="1">
        <f t="shared" si="5"/>
        <v>10</v>
      </c>
      <c r="S17" s="1">
        <f t="shared" si="6"/>
      </c>
      <c r="T17" s="1">
        <f t="shared" si="7"/>
        <v>10</v>
      </c>
    </row>
    <row r="18" spans="1:20" s="3" customFormat="1" ht="24" customHeight="1">
      <c r="A18" s="52">
        <v>8</v>
      </c>
      <c r="B18" s="23"/>
      <c r="C18" s="24"/>
      <c r="D18" s="54">
        <f t="shared" si="0"/>
      </c>
      <c r="E18" s="93">
        <f t="shared" si="8"/>
      </c>
      <c r="F18" s="26">
        <f t="shared" si="1"/>
      </c>
      <c r="G18" s="55"/>
      <c r="H18" s="28">
        <f t="shared" si="2"/>
      </c>
      <c r="I18" s="52">
        <v>8</v>
      </c>
      <c r="J18" s="23"/>
      <c r="K18" s="53"/>
      <c r="L18" s="25">
        <f t="shared" si="3"/>
      </c>
      <c r="M18" s="93">
        <f t="shared" si="9"/>
      </c>
      <c r="N18" s="26">
        <f t="shared" si="10"/>
      </c>
      <c r="O18" s="27"/>
      <c r="P18" s="28">
        <f t="shared" si="4"/>
      </c>
      <c r="Q18" s="1">
        <f t="shared" si="11"/>
      </c>
      <c r="R18" s="1">
        <f t="shared" si="5"/>
        <v>10</v>
      </c>
      <c r="S18" s="1">
        <f t="shared" si="6"/>
      </c>
      <c r="T18" s="1">
        <f t="shared" si="7"/>
        <v>10</v>
      </c>
    </row>
    <row r="19" spans="1:20" s="3" customFormat="1" ht="24" customHeight="1">
      <c r="A19" s="52">
        <v>9</v>
      </c>
      <c r="B19" s="23"/>
      <c r="C19" s="24"/>
      <c r="D19" s="54">
        <f t="shared" si="0"/>
      </c>
      <c r="E19" s="93">
        <f t="shared" si="8"/>
      </c>
      <c r="F19" s="26">
        <f t="shared" si="1"/>
      </c>
      <c r="G19" s="55"/>
      <c r="H19" s="28">
        <f t="shared" si="2"/>
      </c>
      <c r="I19" s="52">
        <v>9</v>
      </c>
      <c r="J19" s="23"/>
      <c r="K19" s="24"/>
      <c r="L19" s="25">
        <f t="shared" si="3"/>
      </c>
      <c r="M19" s="93">
        <f t="shared" si="9"/>
      </c>
      <c r="N19" s="26">
        <f t="shared" si="10"/>
      </c>
      <c r="O19" s="27"/>
      <c r="P19" s="28">
        <f t="shared" si="4"/>
      </c>
      <c r="Q19" s="1">
        <f t="shared" si="11"/>
      </c>
      <c r="R19" s="1">
        <f t="shared" si="5"/>
        <v>10</v>
      </c>
      <c r="S19" s="1">
        <f t="shared" si="6"/>
      </c>
      <c r="T19" s="1">
        <f t="shared" si="7"/>
        <v>10</v>
      </c>
    </row>
    <row r="20" spans="1:20" s="3" customFormat="1" ht="24" customHeight="1" thickBot="1">
      <c r="A20" s="52">
        <v>10</v>
      </c>
      <c r="B20" s="23"/>
      <c r="C20" s="24"/>
      <c r="D20" s="54">
        <f t="shared" si="0"/>
      </c>
      <c r="E20" s="93">
        <f t="shared" si="8"/>
      </c>
      <c r="F20" s="26">
        <f t="shared" si="1"/>
      </c>
      <c r="G20" s="55"/>
      <c r="H20" s="28">
        <f t="shared" si="2"/>
      </c>
      <c r="I20" s="52">
        <v>10</v>
      </c>
      <c r="J20" s="23"/>
      <c r="K20" s="24"/>
      <c r="L20" s="25">
        <f t="shared" si="3"/>
      </c>
      <c r="M20" s="93">
        <f t="shared" si="9"/>
      </c>
      <c r="N20" s="26">
        <f t="shared" si="10"/>
      </c>
      <c r="O20" s="27"/>
      <c r="P20" s="28">
        <f t="shared" si="4"/>
      </c>
      <c r="Q20" s="1">
        <f t="shared" si="11"/>
      </c>
      <c r="R20" s="1">
        <f t="shared" si="5"/>
        <v>10</v>
      </c>
      <c r="S20" s="1">
        <f t="shared" si="6"/>
      </c>
      <c r="T20" s="1">
        <f t="shared" si="7"/>
        <v>10</v>
      </c>
    </row>
    <row r="21" spans="1:19" s="29" customFormat="1" ht="37.5" customHeight="1" thickBot="1">
      <c r="A21" s="33"/>
      <c r="B21" s="33"/>
      <c r="C21" s="56"/>
      <c r="D21" s="56"/>
      <c r="E21" s="1"/>
      <c r="F21" s="56"/>
      <c r="G21" s="57" t="s">
        <v>74</v>
      </c>
      <c r="H21" s="56"/>
      <c r="I21" s="33"/>
      <c r="J21" s="33"/>
      <c r="K21" s="58" t="s">
        <v>11</v>
      </c>
      <c r="L21" s="31">
        <f>IF(SUM(L11:L20)=0,"",SUM(L11:L20))</f>
      </c>
      <c r="M21" s="1"/>
      <c r="N21" s="32"/>
      <c r="O21" s="3"/>
      <c r="P21" s="1"/>
      <c r="Q21" s="1"/>
      <c r="R21" s="33"/>
      <c r="S21" s="33"/>
    </row>
    <row r="22" s="1" customFormat="1" ht="12.75"/>
    <row r="23" s="1" customFormat="1" ht="12.75">
      <c r="N23" s="39"/>
    </row>
    <row r="24" s="1" customFormat="1" ht="12.75"/>
    <row r="25" s="1" customFormat="1" ht="12.75"/>
    <row r="26" s="1" customFormat="1" ht="12.75"/>
    <row r="27" s="1" customFormat="1" ht="12.75"/>
    <row r="28" s="3" customFormat="1" ht="12.75" customHeight="1"/>
    <row r="29" s="3" customFormat="1" ht="12.75" customHeight="1"/>
    <row r="30" s="3" customFormat="1" ht="12.75" customHeight="1"/>
    <row r="31" s="3" customFormat="1" ht="12.75" customHeight="1"/>
    <row r="32" s="3" customFormat="1" ht="12.75" customHeight="1"/>
    <row r="33" s="3" customFormat="1" ht="12.75" customHeight="1"/>
    <row r="34" s="3" customFormat="1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 password="CD0A" sheet="1" insertColumns="0" insertRows="0" insertHyperlinks="0" deleteColumns="0" deleteRows="0" selectLockedCells="1" sort="0" autoFilter="0" pivotTables="0"/>
  <mergeCells count="10">
    <mergeCell ref="K5:M5"/>
    <mergeCell ref="K6:M6"/>
    <mergeCell ref="B1:B2"/>
    <mergeCell ref="A9:G9"/>
    <mergeCell ref="I9:N9"/>
    <mergeCell ref="C4:H4"/>
    <mergeCell ref="C5:H5"/>
    <mergeCell ref="C6:H6"/>
    <mergeCell ref="C1:J1"/>
    <mergeCell ref="C2:J2"/>
  </mergeCells>
  <dataValidations count="9">
    <dataValidation type="list" allowBlank="1" showInputMessage="1" showErrorMessage="1" sqref="J20">
      <formula1>figure</formula1>
    </dataValidation>
    <dataValidation type="list" allowBlank="1" showInputMessage="1" showErrorMessage="1" sqref="C11:C20 K11:K20">
      <formula1>position</formula1>
    </dataValidation>
    <dataValidation type="list" allowBlank="1" showInputMessage="1" showErrorMessage="1" sqref="O11:O20">
      <formula1>"*"</formula1>
    </dataValidation>
    <dataValidation type="list" allowBlank="1" showInputMessage="1" showErrorMessage="1" sqref="A9:G9">
      <formula1>"LIBRE A EXIGENCE  ( L* )"</formula1>
    </dataValidation>
    <dataValidation type="list" allowBlank="1" showInputMessage="1" showErrorMessage="1" sqref="I9:N9">
      <formula1>"LIBRE ( L )"</formula1>
    </dataValidation>
    <dataValidation type="list" allowBlank="1" showInputMessage="1" showErrorMessage="1" sqref="K6">
      <formula1>"FILLE,GARCON"</formula1>
    </dataValidation>
    <dataValidation allowBlank="1" showErrorMessage="1" prompt="Cad F    [3,2 : 6,5]&#10;Cad G    [3,6 : 7,5]&#10;Junior F  [4,1 : 8,2]&#10;Junior G  [4,8 : 9,4]&#10;Senior F  [6,0 : 10,0]&#10;Senior G  [7,0 : 12,5]" sqref="L21"/>
    <dataValidation type="list" allowBlank="1" showErrorMessage="1" prompt="3 éléments marqués d'un (*) &#10;(4 pour les cadets)" sqref="G11:G20">
      <formula1>"*"</formula1>
    </dataValidation>
    <dataValidation type="list" allowBlank="1" showInputMessage="1" showErrorMessage="1" sqref="B11:B20 J11:J19">
      <formula1>figure_NA</formula1>
    </dataValidation>
  </dataValidations>
  <printOptions horizontalCentered="1" verticalCentered="1"/>
  <pageMargins left="0.5118110236220472" right="0.5511811023622047" top="0.31496062992125984" bottom="0.1968503937007874" header="0.31496062992125984" footer="0.15748031496062992"/>
  <pageSetup fitToHeight="1" fitToWidth="1" horizontalDpi="360" verticalDpi="360" orientation="landscape" paperSize="9" scale="84" r:id="rId2"/>
  <headerFooter alignWithMargins="0">
    <oddFooter>&amp;R&amp;"Arial,Italique"&amp;9@Tous droits réservés E.NGUYEN-BA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23"/>
  <sheetViews>
    <sheetView zoomScale="90" zoomScaleNormal="90" zoomScalePageLayoutView="0" workbookViewId="0" topLeftCell="A1">
      <selection activeCell="J11" sqref="J11"/>
    </sheetView>
  </sheetViews>
  <sheetFormatPr defaultColWidth="11.421875" defaultRowHeight="12.75"/>
  <cols>
    <col min="1" max="1" width="5.28125" style="2" customWidth="1"/>
    <col min="2" max="2" width="30.8515625" style="2" bestFit="1" customWidth="1"/>
    <col min="3" max="3" width="6.140625" style="2" customWidth="1"/>
    <col min="4" max="4" width="11.421875" style="2" customWidth="1"/>
    <col min="5" max="5" width="5.140625" style="2" hidden="1" customWidth="1"/>
    <col min="6" max="6" width="11.421875" style="2" customWidth="1"/>
    <col min="7" max="7" width="3.7109375" style="2" bestFit="1" customWidth="1"/>
    <col min="8" max="8" width="11.421875" style="2" customWidth="1"/>
    <col min="9" max="9" width="5.28125" style="2" customWidth="1"/>
    <col min="10" max="10" width="30.8515625" style="2" bestFit="1" customWidth="1"/>
    <col min="11" max="11" width="6.00390625" style="2" customWidth="1"/>
    <col min="12" max="12" width="11.421875" style="2" customWidth="1"/>
    <col min="13" max="13" width="5.140625" style="2" customWidth="1"/>
    <col min="14" max="14" width="11.421875" style="2" customWidth="1"/>
    <col min="15" max="15" width="3.7109375" style="2" customWidth="1"/>
    <col min="16" max="16" width="8.00390625" style="2" customWidth="1"/>
    <col min="17" max="20" width="11.421875" style="2" hidden="1" customWidth="1"/>
    <col min="21" max="21" width="11.421875" style="2" customWidth="1"/>
    <col min="22" max="22" width="24.57421875" style="2" customWidth="1"/>
    <col min="23" max="16384" width="11.421875" style="2" customWidth="1"/>
  </cols>
  <sheetData>
    <row r="1" spans="1:22" ht="46.5" customHeight="1">
      <c r="A1" s="1"/>
      <c r="B1" s="142" t="s">
        <v>0</v>
      </c>
      <c r="C1" s="157" t="s">
        <v>1</v>
      </c>
      <c r="D1" s="157"/>
      <c r="E1" s="157"/>
      <c r="F1" s="157"/>
      <c r="G1" s="157"/>
      <c r="H1" s="157"/>
      <c r="I1" s="157"/>
      <c r="J1" s="157"/>
      <c r="K1" s="1"/>
      <c r="L1" s="1"/>
      <c r="M1" s="1"/>
      <c r="N1" s="1"/>
      <c r="O1" s="1"/>
      <c r="P1" s="1"/>
      <c r="Q1" s="1"/>
      <c r="R1" s="1"/>
      <c r="S1" s="1"/>
      <c r="V1" s="71"/>
    </row>
    <row r="2" spans="1:19" s="3" customFormat="1" ht="24" customHeight="1">
      <c r="A2" s="1"/>
      <c r="B2" s="142"/>
      <c r="C2" s="158" t="s">
        <v>75</v>
      </c>
      <c r="D2" s="159"/>
      <c r="E2" s="159"/>
      <c r="F2" s="159"/>
      <c r="G2" s="159"/>
      <c r="H2" s="159"/>
      <c r="I2" s="159"/>
      <c r="J2" s="160"/>
      <c r="K2" s="1"/>
      <c r="L2" s="1"/>
      <c r="M2" s="1"/>
      <c r="N2" s="1"/>
      <c r="O2" s="1"/>
      <c r="P2" s="1"/>
      <c r="Q2" s="1"/>
      <c r="R2" s="1"/>
      <c r="S2" s="1"/>
    </row>
    <row r="3" spans="1:19" s="3" customFormat="1" ht="18" customHeight="1">
      <c r="A3" s="1"/>
      <c r="B3" s="51"/>
      <c r="C3" s="4"/>
      <c r="D3" s="6"/>
      <c r="E3" s="6"/>
      <c r="F3" s="6"/>
      <c r="G3" s="6"/>
      <c r="H3" s="6"/>
      <c r="I3" s="6"/>
      <c r="J3" s="4"/>
      <c r="K3" s="8"/>
      <c r="L3" s="8"/>
      <c r="M3" s="8"/>
      <c r="N3" s="1"/>
      <c r="O3" s="1"/>
      <c r="P3" s="1"/>
      <c r="Q3" s="1"/>
      <c r="R3" s="1"/>
      <c r="S3" s="1"/>
    </row>
    <row r="4" spans="1:19" s="3" customFormat="1" ht="27">
      <c r="A4" s="1"/>
      <c r="B4" s="9" t="s">
        <v>2</v>
      </c>
      <c r="C4" s="144"/>
      <c r="D4" s="144"/>
      <c r="E4" s="144"/>
      <c r="F4" s="144"/>
      <c r="G4" s="144"/>
      <c r="H4" s="144"/>
      <c r="I4" s="1"/>
      <c r="J4" s="10"/>
      <c r="K4" s="8"/>
      <c r="L4" s="11"/>
      <c r="M4" s="11"/>
      <c r="N4" s="1"/>
      <c r="O4" s="1"/>
      <c r="P4" s="1"/>
      <c r="Q4" s="1"/>
      <c r="R4" s="1"/>
      <c r="S4" s="1"/>
    </row>
    <row r="5" spans="1:19" s="3" customFormat="1" ht="27">
      <c r="A5" s="1"/>
      <c r="B5" s="9" t="s">
        <v>3</v>
      </c>
      <c r="C5" s="144"/>
      <c r="D5" s="144"/>
      <c r="E5" s="144"/>
      <c r="F5" s="144"/>
      <c r="G5" s="144"/>
      <c r="H5" s="144"/>
      <c r="I5" s="1"/>
      <c r="J5" s="9" t="s">
        <v>83</v>
      </c>
      <c r="K5" s="156" t="s">
        <v>182</v>
      </c>
      <c r="L5" s="156"/>
      <c r="M5" s="156"/>
      <c r="N5" s="1"/>
      <c r="O5" s="1"/>
      <c r="P5" s="1"/>
      <c r="Q5" s="1"/>
      <c r="R5" s="1"/>
      <c r="S5" s="1"/>
    </row>
    <row r="6" spans="1:19" s="3" customFormat="1" ht="27.75" customHeight="1">
      <c r="A6" s="1"/>
      <c r="B6" s="9" t="s">
        <v>4</v>
      </c>
      <c r="C6" s="144"/>
      <c r="D6" s="144"/>
      <c r="E6" s="144"/>
      <c r="F6" s="144"/>
      <c r="G6" s="144"/>
      <c r="H6" s="144"/>
      <c r="I6" s="1"/>
      <c r="J6" s="9" t="s">
        <v>84</v>
      </c>
      <c r="K6" s="156" t="s">
        <v>181</v>
      </c>
      <c r="L6" s="156"/>
      <c r="M6" s="156"/>
      <c r="N6" s="1"/>
      <c r="O6" s="1"/>
      <c r="P6" s="1"/>
      <c r="Q6" s="1"/>
      <c r="R6" s="1"/>
      <c r="S6" s="1"/>
    </row>
    <row r="7" spans="1:19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3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6.25" customHeight="1">
      <c r="A9" s="143" t="s">
        <v>76</v>
      </c>
      <c r="B9" s="143"/>
      <c r="C9" s="143"/>
      <c r="D9" s="143"/>
      <c r="E9" s="143"/>
      <c r="F9" s="143"/>
      <c r="G9" s="143"/>
      <c r="I9" s="143" t="s">
        <v>5</v>
      </c>
      <c r="J9" s="143"/>
      <c r="K9" s="143"/>
      <c r="L9" s="143"/>
      <c r="M9" s="143"/>
      <c r="N9" s="143"/>
      <c r="P9" s="1"/>
      <c r="Q9" s="1"/>
      <c r="R9" s="1"/>
      <c r="S9" s="1"/>
    </row>
    <row r="10" spans="1:19" s="3" customFormat="1" ht="38.25">
      <c r="A10" s="18" t="s">
        <v>6</v>
      </c>
      <c r="B10" s="1"/>
      <c r="C10" s="19" t="s">
        <v>7</v>
      </c>
      <c r="D10" s="20" t="s">
        <v>8</v>
      </c>
      <c r="E10" s="94" t="s">
        <v>166</v>
      </c>
      <c r="F10" s="21" t="s">
        <v>9</v>
      </c>
      <c r="G10" s="19" t="s">
        <v>73</v>
      </c>
      <c r="H10" s="1"/>
      <c r="I10" s="18" t="s">
        <v>6</v>
      </c>
      <c r="J10" s="1"/>
      <c r="K10" s="19" t="s">
        <v>7</v>
      </c>
      <c r="L10" s="20" t="s">
        <v>8</v>
      </c>
      <c r="M10" s="94" t="s">
        <v>166</v>
      </c>
      <c r="N10" s="21" t="s">
        <v>9</v>
      </c>
      <c r="O10" s="1"/>
      <c r="P10" s="1"/>
      <c r="Q10" s="1"/>
      <c r="R10" s="1"/>
      <c r="S10" s="1"/>
    </row>
    <row r="11" spans="1:20" s="3" customFormat="1" ht="24" customHeight="1">
      <c r="A11" s="52">
        <v>1</v>
      </c>
      <c r="B11" s="23"/>
      <c r="C11" s="53"/>
      <c r="D11" s="54">
        <f aca="true" t="shared" si="0" ref="D11:D20">IF(B11="","",IF(C11="-",VLOOKUP(B11,matrice_diff_NA18,2,FALSE),IF(C11="O",VLOOKUP(B11,matrice_diff_NA18,3,FALSE),IF(C11="&lt;",VLOOKUP(B11,matrice_diff_NA18,4,FALSE),IF(C11="/",VLOOKUP(B11,matrice_diff_NA18,5,FALSE),VLOOKUP(B11,matrice_diff_NA18,2,FALSE))))))</f>
      </c>
      <c r="E11" s="93">
        <f>IF(B11="","",D11)</f>
      </c>
      <c r="F11" s="26">
        <f aca="true" t="shared" si="1" ref="F11:F20">IF(AND(T11&gt;1,NOT(ISBLANK(B11))),"REPETITION","")</f>
      </c>
      <c r="G11" s="55"/>
      <c r="H11" s="28">
        <f aca="true" t="shared" si="2" ref="H11:H20">IF(B11="","",CONCATENATE(VLOOKUP(B11,numerique_NA18,6,FALSE)," ",C11))</f>
      </c>
      <c r="I11" s="52">
        <v>1</v>
      </c>
      <c r="J11" s="23"/>
      <c r="K11" s="53"/>
      <c r="L11" s="25">
        <f aca="true" t="shared" si="3" ref="L11:L20">IF(J11="","",IF(K11="-",VLOOKUP(J11,matrice_diff_NA18,2,FALSE),IF(K11="O",VLOOKUP(J11,matrice_diff_NA18,3,FALSE),IF(K11="&lt;",VLOOKUP(J11,matrice_diff_NA18,4,FALSE),IF(K11="/",VLOOKUP(J11,matrice_diff_NA18,5,FALSE),VLOOKUP(J11,matrice_diff_NA18,2,FALSE))))))</f>
      </c>
      <c r="M11" s="93">
        <f>IF(J11="","",L11)</f>
      </c>
      <c r="N11" s="26">
        <f>IF(AND(R11&gt;1,NOT(ISBLANK(J11))),"REPETITION","")</f>
      </c>
      <c r="O11" s="27"/>
      <c r="P11" s="28">
        <f aca="true" t="shared" si="4" ref="P11:P20">IF(J11="","",CONCATENATE(VLOOKUP(J11,numerique_NA18,6,FALSE)," ",K11))</f>
      </c>
      <c r="Q11" s="1">
        <f>CONCATENATE(J11,K11)</f>
      </c>
      <c r="R11" s="1">
        <f aca="true" t="shared" si="5" ref="R11:R20">COUNTIF($Q$11:$Q$20,Q11)</f>
        <v>10</v>
      </c>
      <c r="S11" s="1">
        <f aca="true" t="shared" si="6" ref="S11:S20">CONCATENATE(B11,C11)</f>
      </c>
      <c r="T11" s="1">
        <f aca="true" t="shared" si="7" ref="T11:T20">COUNTIF($S$11:$S$20,S11)</f>
        <v>10</v>
      </c>
    </row>
    <row r="12" spans="1:20" s="3" customFormat="1" ht="24" customHeight="1">
      <c r="A12" s="52">
        <v>2</v>
      </c>
      <c r="B12" s="23"/>
      <c r="C12" s="53"/>
      <c r="D12" s="54">
        <f t="shared" si="0"/>
      </c>
      <c r="E12" s="93">
        <f aca="true" t="shared" si="8" ref="E12:E20">(IF(B12="","",D12+E11))</f>
      </c>
      <c r="F12" s="26">
        <f t="shared" si="1"/>
      </c>
      <c r="G12" s="55"/>
      <c r="H12" s="28">
        <f t="shared" si="2"/>
      </c>
      <c r="I12" s="52">
        <v>2</v>
      </c>
      <c r="J12" s="23"/>
      <c r="K12" s="53"/>
      <c r="L12" s="25">
        <f t="shared" si="3"/>
      </c>
      <c r="M12" s="93">
        <f aca="true" t="shared" si="9" ref="M12:M20">IF(J12="","",L12)</f>
      </c>
      <c r="N12" s="26">
        <f aca="true" t="shared" si="10" ref="N12:N20">IF(AND(R12&gt;1,NOT(ISBLANK(J12))),"REPETITION","")</f>
      </c>
      <c r="O12" s="27"/>
      <c r="P12" s="28">
        <f t="shared" si="4"/>
      </c>
      <c r="Q12" s="1">
        <f aca="true" t="shared" si="11" ref="Q12:Q20">CONCATENATE(J12,K12)</f>
      </c>
      <c r="R12" s="1">
        <f t="shared" si="5"/>
        <v>10</v>
      </c>
      <c r="S12" s="1">
        <f t="shared" si="6"/>
      </c>
      <c r="T12" s="1">
        <f t="shared" si="7"/>
        <v>10</v>
      </c>
    </row>
    <row r="13" spans="1:20" s="3" customFormat="1" ht="24" customHeight="1">
      <c r="A13" s="52">
        <v>3</v>
      </c>
      <c r="B13" s="23"/>
      <c r="C13" s="53"/>
      <c r="D13" s="54">
        <f t="shared" si="0"/>
      </c>
      <c r="E13" s="93">
        <f t="shared" si="8"/>
      </c>
      <c r="F13" s="26">
        <f t="shared" si="1"/>
      </c>
      <c r="G13" s="55"/>
      <c r="H13" s="28">
        <f t="shared" si="2"/>
      </c>
      <c r="I13" s="52">
        <v>3</v>
      </c>
      <c r="J13" s="23"/>
      <c r="K13" s="53"/>
      <c r="L13" s="25">
        <f t="shared" si="3"/>
      </c>
      <c r="M13" s="93">
        <f t="shared" si="9"/>
      </c>
      <c r="N13" s="26">
        <f t="shared" si="10"/>
      </c>
      <c r="O13" s="27"/>
      <c r="P13" s="28">
        <f t="shared" si="4"/>
      </c>
      <c r="Q13" s="1">
        <f t="shared" si="11"/>
      </c>
      <c r="R13" s="1">
        <f t="shared" si="5"/>
        <v>10</v>
      </c>
      <c r="S13" s="1">
        <f t="shared" si="6"/>
      </c>
      <c r="T13" s="1">
        <f t="shared" si="7"/>
        <v>10</v>
      </c>
    </row>
    <row r="14" spans="1:20" s="3" customFormat="1" ht="24" customHeight="1">
      <c r="A14" s="52">
        <v>4</v>
      </c>
      <c r="B14" s="23"/>
      <c r="C14" s="53"/>
      <c r="D14" s="54">
        <f t="shared" si="0"/>
      </c>
      <c r="E14" s="93">
        <f t="shared" si="8"/>
      </c>
      <c r="F14" s="26">
        <f t="shared" si="1"/>
      </c>
      <c r="G14" s="55"/>
      <c r="H14" s="28">
        <f t="shared" si="2"/>
      </c>
      <c r="I14" s="52">
        <v>4</v>
      </c>
      <c r="J14" s="23"/>
      <c r="K14" s="53"/>
      <c r="L14" s="25">
        <f t="shared" si="3"/>
      </c>
      <c r="M14" s="93">
        <f t="shared" si="9"/>
      </c>
      <c r="N14" s="26">
        <f t="shared" si="10"/>
      </c>
      <c r="O14" s="27"/>
      <c r="P14" s="28">
        <f t="shared" si="4"/>
      </c>
      <c r="Q14" s="1">
        <f t="shared" si="11"/>
      </c>
      <c r="R14" s="1">
        <f t="shared" si="5"/>
        <v>10</v>
      </c>
      <c r="S14" s="1">
        <f t="shared" si="6"/>
      </c>
      <c r="T14" s="1">
        <f t="shared" si="7"/>
        <v>10</v>
      </c>
    </row>
    <row r="15" spans="1:20" s="3" customFormat="1" ht="24" customHeight="1">
      <c r="A15" s="52">
        <v>5</v>
      </c>
      <c r="B15" s="23"/>
      <c r="C15" s="53"/>
      <c r="D15" s="54">
        <f t="shared" si="0"/>
      </c>
      <c r="E15" s="93">
        <f t="shared" si="8"/>
      </c>
      <c r="F15" s="26">
        <f t="shared" si="1"/>
      </c>
      <c r="G15" s="55"/>
      <c r="H15" s="28">
        <f t="shared" si="2"/>
      </c>
      <c r="I15" s="52">
        <v>5</v>
      </c>
      <c r="J15" s="23"/>
      <c r="K15" s="53"/>
      <c r="L15" s="25">
        <f t="shared" si="3"/>
      </c>
      <c r="M15" s="93">
        <f t="shared" si="9"/>
      </c>
      <c r="N15" s="26">
        <f t="shared" si="10"/>
      </c>
      <c r="O15" s="27"/>
      <c r="P15" s="28">
        <f t="shared" si="4"/>
      </c>
      <c r="Q15" s="1">
        <f t="shared" si="11"/>
      </c>
      <c r="R15" s="1">
        <f t="shared" si="5"/>
        <v>10</v>
      </c>
      <c r="S15" s="1">
        <f t="shared" si="6"/>
      </c>
      <c r="T15" s="1">
        <f t="shared" si="7"/>
        <v>10</v>
      </c>
    </row>
    <row r="16" spans="1:20" s="3" customFormat="1" ht="24" customHeight="1">
      <c r="A16" s="52">
        <v>6</v>
      </c>
      <c r="B16" s="23"/>
      <c r="C16" s="24"/>
      <c r="D16" s="54">
        <f t="shared" si="0"/>
      </c>
      <c r="E16" s="93">
        <f t="shared" si="8"/>
      </c>
      <c r="F16" s="26">
        <f t="shared" si="1"/>
      </c>
      <c r="G16" s="55"/>
      <c r="H16" s="28">
        <f t="shared" si="2"/>
      </c>
      <c r="I16" s="52">
        <v>6</v>
      </c>
      <c r="J16" s="23"/>
      <c r="K16" s="53"/>
      <c r="L16" s="25">
        <f t="shared" si="3"/>
      </c>
      <c r="M16" s="93">
        <f t="shared" si="9"/>
      </c>
      <c r="N16" s="26">
        <f t="shared" si="10"/>
      </c>
      <c r="O16" s="27"/>
      <c r="P16" s="28">
        <f t="shared" si="4"/>
      </c>
      <c r="Q16" s="1">
        <f t="shared" si="11"/>
      </c>
      <c r="R16" s="1">
        <f t="shared" si="5"/>
        <v>10</v>
      </c>
      <c r="S16" s="1">
        <f t="shared" si="6"/>
      </c>
      <c r="T16" s="1">
        <f t="shared" si="7"/>
        <v>10</v>
      </c>
    </row>
    <row r="17" spans="1:20" s="3" customFormat="1" ht="24" customHeight="1">
      <c r="A17" s="52">
        <v>7</v>
      </c>
      <c r="B17" s="23"/>
      <c r="C17" s="24"/>
      <c r="D17" s="54">
        <f t="shared" si="0"/>
      </c>
      <c r="E17" s="93">
        <f t="shared" si="8"/>
      </c>
      <c r="F17" s="26">
        <f t="shared" si="1"/>
      </c>
      <c r="G17" s="55"/>
      <c r="H17" s="28">
        <f t="shared" si="2"/>
      </c>
      <c r="I17" s="52">
        <v>7</v>
      </c>
      <c r="J17" s="23"/>
      <c r="K17" s="53"/>
      <c r="L17" s="25">
        <f t="shared" si="3"/>
      </c>
      <c r="M17" s="93">
        <f t="shared" si="9"/>
      </c>
      <c r="N17" s="26">
        <f t="shared" si="10"/>
      </c>
      <c r="O17" s="27"/>
      <c r="P17" s="28">
        <f t="shared" si="4"/>
      </c>
      <c r="Q17" s="1">
        <f t="shared" si="11"/>
      </c>
      <c r="R17" s="1">
        <f t="shared" si="5"/>
        <v>10</v>
      </c>
      <c r="S17" s="1">
        <f t="shared" si="6"/>
      </c>
      <c r="T17" s="1">
        <f t="shared" si="7"/>
        <v>10</v>
      </c>
    </row>
    <row r="18" spans="1:20" s="3" customFormat="1" ht="24" customHeight="1">
      <c r="A18" s="52">
        <v>8</v>
      </c>
      <c r="B18" s="23"/>
      <c r="C18" s="24"/>
      <c r="D18" s="54">
        <f t="shared" si="0"/>
      </c>
      <c r="E18" s="93">
        <f t="shared" si="8"/>
      </c>
      <c r="F18" s="26">
        <f t="shared" si="1"/>
      </c>
      <c r="G18" s="55"/>
      <c r="H18" s="28">
        <f t="shared" si="2"/>
      </c>
      <c r="I18" s="52">
        <v>8</v>
      </c>
      <c r="J18" s="23"/>
      <c r="K18" s="53"/>
      <c r="L18" s="25">
        <f t="shared" si="3"/>
      </c>
      <c r="M18" s="93">
        <f t="shared" si="9"/>
      </c>
      <c r="N18" s="26">
        <f t="shared" si="10"/>
      </c>
      <c r="O18" s="27"/>
      <c r="P18" s="28">
        <f t="shared" si="4"/>
      </c>
      <c r="Q18" s="1">
        <f t="shared" si="11"/>
      </c>
      <c r="R18" s="1">
        <f t="shared" si="5"/>
        <v>10</v>
      </c>
      <c r="S18" s="1">
        <f t="shared" si="6"/>
      </c>
      <c r="T18" s="1">
        <f t="shared" si="7"/>
        <v>10</v>
      </c>
    </row>
    <row r="19" spans="1:20" s="3" customFormat="1" ht="24" customHeight="1">
      <c r="A19" s="52">
        <v>9</v>
      </c>
      <c r="B19" s="23"/>
      <c r="C19" s="24"/>
      <c r="D19" s="54">
        <f t="shared" si="0"/>
      </c>
      <c r="E19" s="93">
        <f t="shared" si="8"/>
      </c>
      <c r="F19" s="26">
        <f t="shared" si="1"/>
      </c>
      <c r="G19" s="55"/>
      <c r="H19" s="28">
        <f t="shared" si="2"/>
      </c>
      <c r="I19" s="52">
        <v>9</v>
      </c>
      <c r="J19" s="23"/>
      <c r="K19" s="53"/>
      <c r="L19" s="25">
        <f t="shared" si="3"/>
      </c>
      <c r="M19" s="93">
        <f t="shared" si="9"/>
      </c>
      <c r="N19" s="26">
        <f t="shared" si="10"/>
      </c>
      <c r="O19" s="27"/>
      <c r="P19" s="28">
        <f t="shared" si="4"/>
      </c>
      <c r="Q19" s="1">
        <f t="shared" si="11"/>
      </c>
      <c r="R19" s="1">
        <f t="shared" si="5"/>
        <v>10</v>
      </c>
      <c r="S19" s="1">
        <f t="shared" si="6"/>
      </c>
      <c r="T19" s="1">
        <f t="shared" si="7"/>
        <v>10</v>
      </c>
    </row>
    <row r="20" spans="1:20" s="3" customFormat="1" ht="24" customHeight="1" thickBot="1">
      <c r="A20" s="52">
        <v>10</v>
      </c>
      <c r="B20" s="23"/>
      <c r="C20" s="24"/>
      <c r="D20" s="54">
        <f t="shared" si="0"/>
      </c>
      <c r="E20" s="93">
        <f t="shared" si="8"/>
      </c>
      <c r="F20" s="26">
        <f t="shared" si="1"/>
      </c>
      <c r="G20" s="55"/>
      <c r="H20" s="28">
        <f t="shared" si="2"/>
      </c>
      <c r="I20" s="52">
        <v>10</v>
      </c>
      <c r="J20" s="23"/>
      <c r="K20" s="53"/>
      <c r="L20" s="25">
        <f t="shared" si="3"/>
      </c>
      <c r="M20" s="93">
        <f t="shared" si="9"/>
      </c>
      <c r="N20" s="26">
        <f t="shared" si="10"/>
      </c>
      <c r="O20" s="27"/>
      <c r="P20" s="28">
        <f t="shared" si="4"/>
      </c>
      <c r="Q20" s="1">
        <f t="shared" si="11"/>
      </c>
      <c r="R20" s="1">
        <f t="shared" si="5"/>
        <v>10</v>
      </c>
      <c r="S20" s="1">
        <f t="shared" si="6"/>
      </c>
      <c r="T20" s="1">
        <f t="shared" si="7"/>
        <v>10</v>
      </c>
    </row>
    <row r="21" spans="1:19" s="29" customFormat="1" ht="37.5" customHeight="1" thickBot="1">
      <c r="A21" s="33"/>
      <c r="B21" s="33"/>
      <c r="C21" s="56"/>
      <c r="D21" s="56"/>
      <c r="E21" s="1"/>
      <c r="F21" s="56"/>
      <c r="G21" s="57" t="s">
        <v>74</v>
      </c>
      <c r="H21" s="56"/>
      <c r="I21" s="33"/>
      <c r="J21" s="33"/>
      <c r="K21" s="58" t="s">
        <v>11</v>
      </c>
      <c r="L21" s="31">
        <f>IF(SUM(L11:L20)=0,"",SUM(L11:L20))</f>
      </c>
      <c r="M21" s="1"/>
      <c r="N21" s="32"/>
      <c r="O21" s="3"/>
      <c r="P21" s="1"/>
      <c r="Q21" s="1"/>
      <c r="R21" s="33"/>
      <c r="S21" s="33"/>
    </row>
    <row r="22" s="1" customFormat="1" ht="12.75"/>
    <row r="23" s="1" customFormat="1" ht="12.75">
      <c r="N23" s="39"/>
    </row>
    <row r="24" s="1" customFormat="1" ht="12.75"/>
    <row r="25" s="1" customFormat="1" ht="12.75"/>
    <row r="26" s="1" customFormat="1" ht="12.75"/>
    <row r="27" s="1" customFormat="1" ht="12.75"/>
    <row r="28" s="3" customFormat="1" ht="12.75" customHeight="1"/>
    <row r="29" s="3" customFormat="1" ht="12.75" customHeight="1"/>
    <row r="30" s="3" customFormat="1" ht="12.75" customHeight="1"/>
    <row r="31" s="3" customFormat="1" ht="12.75" customHeight="1"/>
    <row r="32" s="3" customFormat="1" ht="12.75" customHeight="1"/>
    <row r="33" s="3" customFormat="1" ht="12.75" customHeight="1"/>
    <row r="34" s="3" customFormat="1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 password="CD0A" sheet="1" insertColumns="0" insertRows="0" insertHyperlinks="0" deleteColumns="0" deleteRows="0" selectLockedCells="1" sort="0" autoFilter="0" pivotTables="0"/>
  <mergeCells count="10">
    <mergeCell ref="C6:H6"/>
    <mergeCell ref="K6:M6"/>
    <mergeCell ref="A9:G9"/>
    <mergeCell ref="I9:N9"/>
    <mergeCell ref="B1:B2"/>
    <mergeCell ref="C1:J1"/>
    <mergeCell ref="C2:J2"/>
    <mergeCell ref="C4:H4"/>
    <mergeCell ref="C5:H5"/>
    <mergeCell ref="K5:M5"/>
  </mergeCells>
  <dataValidations count="9">
    <dataValidation type="list" allowBlank="1" showInputMessage="1" showErrorMessage="1" sqref="K5">
      <formula1>"15-17 ans,18 ans et +"</formula1>
    </dataValidation>
    <dataValidation type="list" allowBlank="1" showErrorMessage="1" prompt="3 éléments marqués d'un (*) &#10;(4 pour les cadets)" sqref="G11:G20">
      <formula1>"*"</formula1>
    </dataValidation>
    <dataValidation allowBlank="1" showErrorMessage="1" prompt="Cad F    [3,2 : 6,5]&#10;Cad G    [3,6 : 7,5]&#10;Junior F  [4,1 : 8,2]&#10;Junior G  [4,8 : 9,4]&#10;Senior F  [6,0 : 10,0]&#10;Senior G  [7,0 : 12,5]" sqref="L21"/>
    <dataValidation type="list" allowBlank="1" showInputMessage="1" showErrorMessage="1" sqref="K6">
      <formula1>"FILLE,GARCON"</formula1>
    </dataValidation>
    <dataValidation type="list" allowBlank="1" showInputMessage="1" showErrorMessage="1" sqref="I9:N9">
      <formula1>"LIBRE ( L )"</formula1>
    </dataValidation>
    <dataValidation type="list" allowBlank="1" showInputMessage="1" showErrorMessage="1" sqref="A9:G9">
      <formula1>"LIBRE A EXIGENCE  ( L* )"</formula1>
    </dataValidation>
    <dataValidation type="list" allowBlank="1" showInputMessage="1" showErrorMessage="1" sqref="O11:O20">
      <formula1>"*"</formula1>
    </dataValidation>
    <dataValidation type="list" allowBlank="1" showInputMessage="1" showErrorMessage="1" sqref="C11:C20 K11:K20">
      <formula1>position</formula1>
    </dataValidation>
    <dataValidation type="list" allowBlank="1" showInputMessage="1" showErrorMessage="1" sqref="J11:J20 B11:B20">
      <formula1>figure_NA18</formula1>
    </dataValidation>
  </dataValidations>
  <printOptions horizontalCentered="1" verticalCentered="1"/>
  <pageMargins left="0.5118110236220472" right="0.5511811023622047" top="0.31496062992125984" bottom="0.1968503937007874" header="0.31496062992125984" footer="0.15748031496062992"/>
  <pageSetup fitToHeight="1" fitToWidth="1" horizontalDpi="360" verticalDpi="360" orientation="landscape" paperSize="9" scale="84" r:id="rId2"/>
  <headerFooter alignWithMargins="0">
    <oddFooter>&amp;R&amp;"Arial,Italique"&amp;9@Tous droits réservés E.NGUYEN-BA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H117"/>
  <sheetViews>
    <sheetView zoomScale="90" zoomScaleNormal="90" zoomScalePageLayoutView="0" workbookViewId="0" topLeftCell="A1">
      <selection activeCell="L12" sqref="L12:M12"/>
    </sheetView>
  </sheetViews>
  <sheetFormatPr defaultColWidth="11.421875" defaultRowHeight="12.75"/>
  <cols>
    <col min="1" max="1" width="5.28125" style="2" customWidth="1"/>
    <col min="2" max="2" width="30.8515625" style="2" bestFit="1" customWidth="1"/>
    <col min="3" max="3" width="6.140625" style="2" customWidth="1"/>
    <col min="4" max="4" width="10.140625" style="2" customWidth="1"/>
    <col min="5" max="5" width="6.7109375" style="2" hidden="1" customWidth="1"/>
    <col min="6" max="6" width="11.421875" style="2" customWidth="1"/>
    <col min="7" max="7" width="3.7109375" style="2" bestFit="1" customWidth="1"/>
    <col min="8" max="8" width="11.421875" style="2" customWidth="1"/>
    <col min="9" max="9" width="19.28125" style="2" hidden="1" customWidth="1"/>
    <col min="10" max="10" width="0" style="2" hidden="1" customWidth="1"/>
    <col min="11" max="11" width="5.28125" style="2" customWidth="1"/>
    <col min="12" max="12" width="30.8515625" style="2" bestFit="1" customWidth="1"/>
    <col min="13" max="13" width="6.00390625" style="2" customWidth="1"/>
    <col min="14" max="14" width="11.421875" style="2" customWidth="1"/>
    <col min="15" max="15" width="7.7109375" style="2" customWidth="1"/>
    <col min="16" max="16" width="11.421875" style="2" customWidth="1"/>
    <col min="17" max="17" width="3.7109375" style="2" hidden="1" customWidth="1"/>
    <col min="18" max="18" width="8.00390625" style="2" customWidth="1"/>
    <col min="19" max="19" width="19.28125" style="2" hidden="1" customWidth="1"/>
    <col min="20" max="21" width="11.421875" style="2" hidden="1" customWidth="1"/>
    <col min="22" max="22" width="49.8515625" style="2" hidden="1" customWidth="1"/>
    <col min="23" max="25" width="9.7109375" style="2" hidden="1" customWidth="1"/>
    <col min="26" max="26" width="9.140625" style="2" hidden="1" customWidth="1"/>
    <col min="27" max="27" width="9.8515625" style="2" hidden="1" customWidth="1"/>
    <col min="28" max="28" width="11.421875" style="2" hidden="1" customWidth="1"/>
    <col min="29" max="29" width="49.8515625" style="2" hidden="1" customWidth="1"/>
    <col min="30" max="30" width="9.7109375" style="2" hidden="1" customWidth="1"/>
    <col min="31" max="31" width="13.7109375" style="2" hidden="1" customWidth="1"/>
    <col min="32" max="34" width="11.421875" style="2" hidden="1" customWidth="1"/>
    <col min="35" max="16384" width="11.421875" style="2" customWidth="1"/>
  </cols>
  <sheetData>
    <row r="1" spans="1:20" ht="47.25" customHeight="1">
      <c r="A1" s="1"/>
      <c r="B1" s="142" t="s">
        <v>0</v>
      </c>
      <c r="C1" s="161" t="s">
        <v>1</v>
      </c>
      <c r="D1" s="161"/>
      <c r="E1" s="161"/>
      <c r="F1" s="161"/>
      <c r="G1" s="161"/>
      <c r="H1" s="161"/>
      <c r="I1" s="161"/>
      <c r="J1" s="161"/>
      <c r="K1" s="161"/>
      <c r="L1" s="161"/>
      <c r="M1" s="1"/>
      <c r="N1" s="1"/>
      <c r="O1" s="1"/>
      <c r="P1" s="1"/>
      <c r="Q1" s="1"/>
      <c r="R1" s="1"/>
      <c r="S1" s="1"/>
      <c r="T1" s="1"/>
    </row>
    <row r="2" spans="1:20" s="3" customFormat="1" ht="24.75" customHeight="1">
      <c r="A2" s="1"/>
      <c r="B2" s="142"/>
      <c r="C2" s="158" t="s">
        <v>177</v>
      </c>
      <c r="D2" s="159"/>
      <c r="E2" s="159"/>
      <c r="F2" s="159"/>
      <c r="G2" s="159"/>
      <c r="H2" s="159"/>
      <c r="I2" s="159"/>
      <c r="J2" s="159"/>
      <c r="K2" s="159"/>
      <c r="L2" s="159"/>
      <c r="M2" s="1"/>
      <c r="N2" s="1"/>
      <c r="O2" s="1"/>
      <c r="P2" s="1"/>
      <c r="Q2" s="1"/>
      <c r="R2" s="1"/>
      <c r="S2" s="1"/>
      <c r="T2" s="1"/>
    </row>
    <row r="3" spans="1:20" s="3" customFormat="1" ht="24" customHeight="1">
      <c r="A3" s="1"/>
      <c r="B3" s="4"/>
      <c r="D3" s="5"/>
      <c r="E3" s="6"/>
      <c r="F3" s="6"/>
      <c r="H3" s="5"/>
      <c r="I3" s="1"/>
      <c r="J3" s="1"/>
      <c r="K3" s="7"/>
      <c r="L3" s="6"/>
      <c r="M3" s="8"/>
      <c r="N3" s="8"/>
      <c r="O3" s="8"/>
      <c r="P3" s="1"/>
      <c r="Q3" s="1"/>
      <c r="R3" s="1"/>
      <c r="S3" s="1"/>
      <c r="T3" s="1"/>
    </row>
    <row r="4" spans="1:20" s="3" customFormat="1" ht="27">
      <c r="A4" s="1"/>
      <c r="B4" s="9" t="s">
        <v>2</v>
      </c>
      <c r="C4" s="144"/>
      <c r="D4" s="144"/>
      <c r="E4" s="144"/>
      <c r="F4" s="144"/>
      <c r="G4" s="144"/>
      <c r="H4" s="144"/>
      <c r="I4" s="1"/>
      <c r="J4" s="1"/>
      <c r="K4" s="1"/>
      <c r="L4" s="10"/>
      <c r="M4" s="8"/>
      <c r="N4" s="11"/>
      <c r="O4" s="11"/>
      <c r="P4" s="1"/>
      <c r="Q4" s="1"/>
      <c r="R4" s="1"/>
      <c r="S4" s="1"/>
      <c r="T4" s="1"/>
    </row>
    <row r="5" spans="1:20" s="3" customFormat="1" ht="23.25">
      <c r="A5" s="1"/>
      <c r="B5" s="9" t="s">
        <v>3</v>
      </c>
      <c r="C5" s="144"/>
      <c r="D5" s="144"/>
      <c r="E5" s="144"/>
      <c r="F5" s="144"/>
      <c r="G5" s="144"/>
      <c r="H5" s="144"/>
      <c r="I5" s="1"/>
      <c r="J5" s="1"/>
      <c r="K5" s="1"/>
      <c r="L5" s="9" t="s">
        <v>83</v>
      </c>
      <c r="M5" s="151" t="s">
        <v>176</v>
      </c>
      <c r="N5" s="151"/>
      <c r="O5" s="151"/>
      <c r="P5" s="151"/>
      <c r="Q5" s="1"/>
      <c r="R5" s="1"/>
      <c r="S5" s="1"/>
      <c r="T5" s="1"/>
    </row>
    <row r="6" spans="1:20" s="3" customFormat="1" ht="27.75" customHeight="1">
      <c r="A6" s="1"/>
      <c r="B6" s="9" t="s">
        <v>4</v>
      </c>
      <c r="C6" s="144"/>
      <c r="D6" s="144"/>
      <c r="E6" s="144"/>
      <c r="F6" s="144"/>
      <c r="G6" s="144"/>
      <c r="H6" s="144"/>
      <c r="I6" s="1"/>
      <c r="J6" s="1"/>
      <c r="K6" s="1"/>
      <c r="L6" s="9" t="s">
        <v>84</v>
      </c>
      <c r="M6" s="149"/>
      <c r="N6" s="149"/>
      <c r="O6" s="149"/>
      <c r="P6" s="149"/>
      <c r="Q6" s="1"/>
      <c r="R6" s="1"/>
      <c r="S6" s="1"/>
      <c r="T6" s="1"/>
    </row>
    <row r="7" spans="1:20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3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6.25" customHeight="1">
      <c r="A9" s="143" t="s">
        <v>174</v>
      </c>
      <c r="B9" s="143"/>
      <c r="C9" s="143"/>
      <c r="D9" s="143"/>
      <c r="E9" s="143"/>
      <c r="F9" s="143"/>
      <c r="G9" s="143"/>
      <c r="I9" s="1"/>
      <c r="J9" s="1"/>
      <c r="K9" s="143" t="s">
        <v>5</v>
      </c>
      <c r="L9" s="143"/>
      <c r="M9" s="143"/>
      <c r="N9" s="143"/>
      <c r="O9" s="143"/>
      <c r="P9" s="143"/>
      <c r="R9" s="1"/>
      <c r="S9" s="1"/>
      <c r="T9" s="1"/>
    </row>
    <row r="10" spans="1:20" s="3" customFormat="1" ht="38.25">
      <c r="A10" s="18" t="s">
        <v>6</v>
      </c>
      <c r="B10" s="1"/>
      <c r="C10" s="19" t="s">
        <v>7</v>
      </c>
      <c r="D10" s="20" t="s">
        <v>171</v>
      </c>
      <c r="E10" s="94" t="s">
        <v>166</v>
      </c>
      <c r="F10" s="21" t="s">
        <v>9</v>
      </c>
      <c r="G10" s="19" t="s">
        <v>73</v>
      </c>
      <c r="H10" s="1"/>
      <c r="I10" s="1"/>
      <c r="J10" s="1"/>
      <c r="K10" s="18" t="s">
        <v>6</v>
      </c>
      <c r="L10" s="1"/>
      <c r="M10" s="19" t="s">
        <v>7</v>
      </c>
      <c r="N10" s="20" t="s">
        <v>8</v>
      </c>
      <c r="O10" s="94" t="s">
        <v>166</v>
      </c>
      <c r="P10" s="21" t="s">
        <v>9</v>
      </c>
      <c r="Q10" s="1"/>
      <c r="R10" s="1"/>
      <c r="S10" s="1"/>
      <c r="T10" s="1"/>
    </row>
    <row r="11" spans="1:20" s="3" customFormat="1" ht="24" customHeight="1">
      <c r="A11" s="52">
        <v>1</v>
      </c>
      <c r="B11" s="23"/>
      <c r="C11" s="24"/>
      <c r="D11" s="25">
        <f>IF(B11="","",IF(B11="","",IF(C11="-",VLOOKUP(B11,matrice_diff_E11,2,FALSE),IF(C11="O",VLOOKUP(B11,matrice_diff_E11,3,FALSE),IF(C11="&lt;",VLOOKUP(B11,matrice_diff_E11,4,FALSE),IF(C11="/",VLOOKUP(B11,matrice_diff_E11,5,FALSE),VLOOKUP(B11,matrice_diff_E11,2,FALSE)))))))</f>
      </c>
      <c r="E11" s="93">
        <f>IF(B11="","",D11)</f>
      </c>
      <c r="F11" s="26">
        <f aca="true" t="shared" si="0" ref="F11:F20">IF(AND(J11&gt;1,NOT(ISBLANK(B11))),"REPETITION","")</f>
      </c>
      <c r="G11" s="27"/>
      <c r="H11" s="28">
        <f aca="true" t="shared" si="1" ref="H11:H19">IF(B11="","",CONCATENATE(VLOOKUP(B11,numerique_E11,6,FALSE)," ",C11))</f>
      </c>
      <c r="I11" s="1">
        <f aca="true" t="shared" si="2" ref="I11:I20">CONCATENATE(B11,C11)</f>
      </c>
      <c r="J11" s="1">
        <f aca="true" t="shared" si="3" ref="J11:J20">COUNTIF($I$11:$I$20,I11)</f>
        <v>10</v>
      </c>
      <c r="K11" s="22">
        <v>1</v>
      </c>
      <c r="L11" s="23"/>
      <c r="M11" s="24"/>
      <c r="N11" s="25">
        <f aca="true" t="shared" si="4" ref="N11:N20">IF(L11="","",IF(M11="-",VLOOKUP(L11,matrice_diff,2,FALSE),IF(M11="O",VLOOKUP(L11,matrice_diff,3,FALSE),IF(M11="&lt;",VLOOKUP(L11,matrice_diff,4,FALSE),IF(M11="/",VLOOKUP(L11,matrice_diff,5,FALSE),VLOOKUP(L11,matrice_diff,2,FALSE))))))</f>
      </c>
      <c r="O11" s="93">
        <f>IF(L11="","",N11)</f>
      </c>
      <c r="P11" s="26">
        <f aca="true" t="shared" si="5" ref="P11:P20">IF(AND(T11&gt;1,NOT(ISBLANK(L11))),"REPETITION","")</f>
      </c>
      <c r="Q11" s="27" t="s">
        <v>10</v>
      </c>
      <c r="R11" s="28">
        <f aca="true" t="shared" si="6" ref="R11:R20">IF(L11="","",CONCATENATE(VLOOKUP(L11,numerique_N09,6,FALSE)," ",M11))</f>
      </c>
      <c r="S11" s="1">
        <f aca="true" t="shared" si="7" ref="S11:S20">CONCATENATE(L11,M11)</f>
      </c>
      <c r="T11" s="1">
        <f aca="true" t="shared" si="8" ref="T11:T20">COUNTIF($S$11:$S$20,S11)</f>
        <v>10</v>
      </c>
    </row>
    <row r="12" spans="1:20" s="3" customFormat="1" ht="24" customHeight="1">
      <c r="A12" s="52">
        <v>2</v>
      </c>
      <c r="B12" s="23"/>
      <c r="C12" s="24"/>
      <c r="D12" s="25">
        <f aca="true" t="shared" si="9" ref="D12:D19">IF(B12="","",IF(B12="","",IF(C12="-",VLOOKUP(B12,matrice_diff_E11,2,FALSE),IF(C12="O",VLOOKUP(B12,matrice_diff_E11,3,FALSE),IF(C12="&lt;",VLOOKUP(B12,matrice_diff_E11,4,FALSE),IF(C12="/",VLOOKUP(B12,matrice_diff_E11,5,FALSE),VLOOKUP(B12,matrice_diff_E11,2,FALSE)))))))</f>
      </c>
      <c r="E12" s="93">
        <f aca="true" t="shared" si="10" ref="E12:E20">(IF(B12="","",D12+E11))</f>
      </c>
      <c r="F12" s="26">
        <f t="shared" si="0"/>
      </c>
      <c r="G12" s="27"/>
      <c r="H12" s="28">
        <f t="shared" si="1"/>
      </c>
      <c r="I12" s="1">
        <f t="shared" si="2"/>
      </c>
      <c r="J12" s="1">
        <f t="shared" si="3"/>
        <v>10</v>
      </c>
      <c r="K12" s="22">
        <v>2</v>
      </c>
      <c r="L12" s="23"/>
      <c r="M12" s="24"/>
      <c r="N12" s="25">
        <f t="shared" si="4"/>
      </c>
      <c r="O12" s="93">
        <f aca="true" t="shared" si="11" ref="O12:O20">(IF(L12="","",N12+O11))</f>
      </c>
      <c r="P12" s="26">
        <f t="shared" si="5"/>
      </c>
      <c r="Q12" s="27" t="s">
        <v>10</v>
      </c>
      <c r="R12" s="28">
        <f t="shared" si="6"/>
      </c>
      <c r="S12" s="1">
        <f t="shared" si="7"/>
      </c>
      <c r="T12" s="1">
        <f t="shared" si="8"/>
        <v>10</v>
      </c>
    </row>
    <row r="13" spans="1:20" s="3" customFormat="1" ht="24" customHeight="1">
      <c r="A13" s="52">
        <v>3</v>
      </c>
      <c r="B13" s="23"/>
      <c r="C13" s="24"/>
      <c r="D13" s="25">
        <f t="shared" si="9"/>
      </c>
      <c r="E13" s="93">
        <f t="shared" si="10"/>
      </c>
      <c r="F13" s="26">
        <f t="shared" si="0"/>
      </c>
      <c r="G13" s="27"/>
      <c r="H13" s="28">
        <f t="shared" si="1"/>
      </c>
      <c r="I13" s="1">
        <f t="shared" si="2"/>
      </c>
      <c r="J13" s="1">
        <f t="shared" si="3"/>
        <v>10</v>
      </c>
      <c r="K13" s="22">
        <v>3</v>
      </c>
      <c r="L13" s="23"/>
      <c r="M13" s="24"/>
      <c r="N13" s="25">
        <f t="shared" si="4"/>
      </c>
      <c r="O13" s="93">
        <f t="shared" si="11"/>
      </c>
      <c r="P13" s="26">
        <f t="shared" si="5"/>
      </c>
      <c r="Q13" s="27" t="s">
        <v>10</v>
      </c>
      <c r="R13" s="28">
        <f t="shared" si="6"/>
      </c>
      <c r="S13" s="1">
        <f t="shared" si="7"/>
      </c>
      <c r="T13" s="1">
        <f t="shared" si="8"/>
        <v>10</v>
      </c>
    </row>
    <row r="14" spans="1:20" s="3" customFormat="1" ht="24" customHeight="1">
      <c r="A14" s="52">
        <v>4</v>
      </c>
      <c r="B14" s="23"/>
      <c r="C14" s="24"/>
      <c r="D14" s="25">
        <f t="shared" si="9"/>
      </c>
      <c r="E14" s="93">
        <f t="shared" si="10"/>
      </c>
      <c r="F14" s="26">
        <f t="shared" si="0"/>
      </c>
      <c r="G14" s="27"/>
      <c r="H14" s="28">
        <f t="shared" si="1"/>
      </c>
      <c r="I14" s="1">
        <f t="shared" si="2"/>
      </c>
      <c r="J14" s="1">
        <f t="shared" si="3"/>
        <v>10</v>
      </c>
      <c r="K14" s="22">
        <v>4</v>
      </c>
      <c r="L14" s="23"/>
      <c r="M14" s="24"/>
      <c r="N14" s="25">
        <f t="shared" si="4"/>
      </c>
      <c r="O14" s="93">
        <f t="shared" si="11"/>
      </c>
      <c r="P14" s="26">
        <f t="shared" si="5"/>
      </c>
      <c r="Q14" s="27" t="s">
        <v>10</v>
      </c>
      <c r="R14" s="28">
        <f t="shared" si="6"/>
      </c>
      <c r="S14" s="1">
        <f t="shared" si="7"/>
      </c>
      <c r="T14" s="1">
        <f t="shared" si="8"/>
        <v>10</v>
      </c>
    </row>
    <row r="15" spans="1:20" s="3" customFormat="1" ht="24" customHeight="1">
      <c r="A15" s="52">
        <v>5</v>
      </c>
      <c r="B15" s="23"/>
      <c r="C15" s="24"/>
      <c r="D15" s="25">
        <f t="shared" si="9"/>
      </c>
      <c r="E15" s="93">
        <f t="shared" si="10"/>
      </c>
      <c r="F15" s="26">
        <f t="shared" si="0"/>
      </c>
      <c r="G15" s="27"/>
      <c r="H15" s="28">
        <f t="shared" si="1"/>
      </c>
      <c r="I15" s="1">
        <f t="shared" si="2"/>
      </c>
      <c r="J15" s="1">
        <f t="shared" si="3"/>
        <v>10</v>
      </c>
      <c r="K15" s="22">
        <v>5</v>
      </c>
      <c r="L15" s="23"/>
      <c r="M15" s="24"/>
      <c r="N15" s="25">
        <f t="shared" si="4"/>
      </c>
      <c r="O15" s="93">
        <f t="shared" si="11"/>
      </c>
      <c r="P15" s="26">
        <f t="shared" si="5"/>
      </c>
      <c r="Q15" s="27" t="s">
        <v>10</v>
      </c>
      <c r="R15" s="28">
        <f t="shared" si="6"/>
      </c>
      <c r="S15" s="1">
        <f t="shared" si="7"/>
      </c>
      <c r="T15" s="1">
        <f t="shared" si="8"/>
        <v>10</v>
      </c>
    </row>
    <row r="16" spans="1:20" s="3" customFormat="1" ht="24" customHeight="1">
      <c r="A16" s="52">
        <v>6</v>
      </c>
      <c r="B16" s="23"/>
      <c r="C16" s="24"/>
      <c r="D16" s="25">
        <f t="shared" si="9"/>
      </c>
      <c r="E16" s="93">
        <f t="shared" si="10"/>
      </c>
      <c r="F16" s="26">
        <f t="shared" si="0"/>
      </c>
      <c r="G16" s="27"/>
      <c r="H16" s="28">
        <f t="shared" si="1"/>
      </c>
      <c r="I16" s="1">
        <f t="shared" si="2"/>
      </c>
      <c r="J16" s="1">
        <f t="shared" si="3"/>
        <v>10</v>
      </c>
      <c r="K16" s="22">
        <v>6</v>
      </c>
      <c r="L16" s="23"/>
      <c r="M16" s="24"/>
      <c r="N16" s="25">
        <f t="shared" si="4"/>
      </c>
      <c r="O16" s="93">
        <f t="shared" si="11"/>
      </c>
      <c r="P16" s="26">
        <f t="shared" si="5"/>
      </c>
      <c r="Q16" s="27" t="s">
        <v>10</v>
      </c>
      <c r="R16" s="28">
        <f t="shared" si="6"/>
      </c>
      <c r="S16" s="1">
        <f t="shared" si="7"/>
      </c>
      <c r="T16" s="1">
        <f t="shared" si="8"/>
        <v>10</v>
      </c>
    </row>
    <row r="17" spans="1:20" s="3" customFormat="1" ht="24" customHeight="1">
      <c r="A17" s="52">
        <v>7</v>
      </c>
      <c r="B17" s="23"/>
      <c r="C17" s="24"/>
      <c r="D17" s="25">
        <f t="shared" si="9"/>
      </c>
      <c r="E17" s="93">
        <f t="shared" si="10"/>
      </c>
      <c r="F17" s="26">
        <f t="shared" si="0"/>
      </c>
      <c r="G17" s="27"/>
      <c r="H17" s="28">
        <f t="shared" si="1"/>
      </c>
      <c r="I17" s="1">
        <f t="shared" si="2"/>
      </c>
      <c r="J17" s="1">
        <f t="shared" si="3"/>
        <v>10</v>
      </c>
      <c r="K17" s="22">
        <v>7</v>
      </c>
      <c r="L17" s="23"/>
      <c r="M17" s="24"/>
      <c r="N17" s="25">
        <f t="shared" si="4"/>
      </c>
      <c r="O17" s="93">
        <f t="shared" si="11"/>
      </c>
      <c r="P17" s="26">
        <f t="shared" si="5"/>
      </c>
      <c r="Q17" s="27" t="s">
        <v>10</v>
      </c>
      <c r="R17" s="28">
        <f t="shared" si="6"/>
      </c>
      <c r="S17" s="1">
        <f t="shared" si="7"/>
      </c>
      <c r="T17" s="1">
        <f t="shared" si="8"/>
        <v>10</v>
      </c>
    </row>
    <row r="18" spans="1:20" s="3" customFormat="1" ht="24" customHeight="1">
      <c r="A18" s="52">
        <v>8</v>
      </c>
      <c r="B18" s="23"/>
      <c r="C18" s="24"/>
      <c r="D18" s="25">
        <f>IF(B18="","",IF(B18="","",IF(C18="-",VLOOKUP(B18,matrice_diff_E11,2,FALSE),IF(C18="O",VLOOKUP(B18,matrice_diff_E11,3,FALSE),IF(C18="&lt;",VLOOKUP(B18,matrice_diff_E11,4,FALSE),IF(C18="/",VLOOKUP(B18,matrice_diff_E11,5,FALSE),VLOOKUP(B18,matrice_diff_E11,2,FALSE)))))))</f>
      </c>
      <c r="E18" s="93">
        <f t="shared" si="10"/>
      </c>
      <c r="F18" s="26">
        <f t="shared" si="0"/>
      </c>
      <c r="G18" s="27"/>
      <c r="H18" s="28">
        <f t="shared" si="1"/>
      </c>
      <c r="I18" s="1">
        <f t="shared" si="2"/>
      </c>
      <c r="J18" s="1">
        <f t="shared" si="3"/>
        <v>10</v>
      </c>
      <c r="K18" s="22">
        <v>8</v>
      </c>
      <c r="L18" s="23"/>
      <c r="M18" s="24"/>
      <c r="N18" s="25">
        <f t="shared" si="4"/>
      </c>
      <c r="O18" s="93">
        <f t="shared" si="11"/>
      </c>
      <c r="P18" s="26">
        <f t="shared" si="5"/>
      </c>
      <c r="Q18" s="27" t="s">
        <v>10</v>
      </c>
      <c r="R18" s="28">
        <f t="shared" si="6"/>
      </c>
      <c r="S18" s="1">
        <f t="shared" si="7"/>
      </c>
      <c r="T18" s="1">
        <f t="shared" si="8"/>
        <v>10</v>
      </c>
    </row>
    <row r="19" spans="1:20" s="3" customFormat="1" ht="24" customHeight="1">
      <c r="A19" s="52">
        <v>9</v>
      </c>
      <c r="B19" s="23"/>
      <c r="C19" s="24"/>
      <c r="D19" s="25">
        <f t="shared" si="9"/>
      </c>
      <c r="E19" s="93">
        <f t="shared" si="10"/>
      </c>
      <c r="F19" s="26">
        <f t="shared" si="0"/>
      </c>
      <c r="G19" s="27"/>
      <c r="H19" s="28">
        <f t="shared" si="1"/>
      </c>
      <c r="I19" s="1">
        <f t="shared" si="2"/>
      </c>
      <c r="J19" s="1">
        <f t="shared" si="3"/>
        <v>10</v>
      </c>
      <c r="K19" s="22">
        <v>9</v>
      </c>
      <c r="L19" s="23"/>
      <c r="M19" s="24"/>
      <c r="N19" s="25">
        <f t="shared" si="4"/>
      </c>
      <c r="O19" s="93">
        <f t="shared" si="11"/>
      </c>
      <c r="P19" s="26">
        <f t="shared" si="5"/>
      </c>
      <c r="Q19" s="27" t="s">
        <v>10</v>
      </c>
      <c r="R19" s="28">
        <f t="shared" si="6"/>
      </c>
      <c r="S19" s="1">
        <f t="shared" si="7"/>
      </c>
      <c r="T19" s="1">
        <f t="shared" si="8"/>
        <v>10</v>
      </c>
    </row>
    <row r="20" spans="1:20" s="3" customFormat="1" ht="24" customHeight="1" thickBot="1">
      <c r="A20" s="52">
        <v>10</v>
      </c>
      <c r="B20" s="23"/>
      <c r="C20" s="24"/>
      <c r="D20" s="25">
        <f>IF(B20="","",IF(B20="","",IF(C20="-",VLOOKUP(B20,matrice_diff_E11_10,2,FALSE),IF(C20="O",VLOOKUP(B20,matrice_diff_E11_10,3,FALSE),IF(C20="&lt;",VLOOKUP(B20,matrice_diff_E11_10,4,FALSE),IF(C20="/",VLOOKUP(B20,matrice_diff_E11_10,5,FALSE),VLOOKUP(B20,matrice_diff_E11_10,2,FALSE)))))))</f>
      </c>
      <c r="E20" s="93">
        <f t="shared" si="10"/>
      </c>
      <c r="F20" s="26">
        <f t="shared" si="0"/>
      </c>
      <c r="G20" s="27"/>
      <c r="H20" s="28">
        <f>IF(B20="","",CONCATENATE(VLOOKUP(B20,numerique_E11_10,6,FALSE)," ",C20))</f>
      </c>
      <c r="I20" s="1">
        <f t="shared" si="2"/>
      </c>
      <c r="J20" s="1">
        <f t="shared" si="3"/>
        <v>10</v>
      </c>
      <c r="K20" s="22">
        <v>10</v>
      </c>
      <c r="L20" s="23"/>
      <c r="M20" s="24"/>
      <c r="N20" s="25">
        <f t="shared" si="4"/>
      </c>
      <c r="O20" s="93">
        <f t="shared" si="11"/>
      </c>
      <c r="P20" s="26">
        <f t="shared" si="5"/>
      </c>
      <c r="Q20" s="27" t="s">
        <v>10</v>
      </c>
      <c r="R20" s="28">
        <f t="shared" si="6"/>
      </c>
      <c r="S20" s="1">
        <f t="shared" si="7"/>
      </c>
      <c r="T20" s="1">
        <f t="shared" si="8"/>
        <v>10</v>
      </c>
    </row>
    <row r="21" spans="1:20" s="29" customFormat="1" ht="37.5" customHeight="1" thickBot="1">
      <c r="A21" s="1"/>
      <c r="C21" s="30" t="s">
        <v>170</v>
      </c>
      <c r="D21" s="31">
        <f>IF(SUM(D11:D20)=0,"",SUM(D11:D20))</f>
      </c>
      <c r="E21" s="1"/>
      <c r="F21" s="32"/>
      <c r="G21" s="1"/>
      <c r="H21" s="1"/>
      <c r="I21" s="1"/>
      <c r="J21" s="33"/>
      <c r="K21" s="1"/>
      <c r="M21" s="30" t="s">
        <v>11</v>
      </c>
      <c r="N21" s="31">
        <f>IF(SUM(N11:N20)=0,"",SUM(N11:N20))</f>
      </c>
      <c r="O21" s="1"/>
      <c r="P21" s="32"/>
      <c r="Q21" s="3"/>
      <c r="R21" s="1"/>
      <c r="S21" s="1"/>
      <c r="T21" s="33"/>
    </row>
    <row r="22" s="1" customFormat="1" ht="12.75"/>
    <row r="23" s="1" customFormat="1" ht="12.75">
      <c r="P23" s="39"/>
    </row>
    <row r="24" s="1" customFormat="1" ht="12.75"/>
    <row r="25" s="1" customFormat="1" ht="12.75"/>
    <row r="26" s="1" customFormat="1" ht="12.75"/>
    <row r="27" s="1" customFormat="1" ht="12.75"/>
    <row r="28" s="3" customFormat="1" ht="12.75" customHeight="1"/>
    <row r="29" s="3" customFormat="1" ht="12.75" customHeight="1"/>
    <row r="30" s="3" customFormat="1" ht="12.75" customHeight="1"/>
    <row r="31" spans="30:33" s="3" customFormat="1" ht="12.75" customHeight="1">
      <c r="AD31" s="117" t="s">
        <v>173</v>
      </c>
      <c r="AE31" s="117"/>
      <c r="AF31" s="117"/>
      <c r="AG31" s="117"/>
    </row>
    <row r="32" spans="22:34" s="3" customFormat="1" ht="12.75" customHeight="1">
      <c r="V32" s="117" t="s">
        <v>172</v>
      </c>
      <c r="W32" s="73" t="s">
        <v>12</v>
      </c>
      <c r="X32" s="73" t="s">
        <v>13</v>
      </c>
      <c r="Y32" s="73" t="s">
        <v>14</v>
      </c>
      <c r="Z32" s="73" t="s">
        <v>15</v>
      </c>
      <c r="AA32" s="74"/>
      <c r="AC32" s="117" t="s">
        <v>172</v>
      </c>
      <c r="AD32" s="73" t="s">
        <v>12</v>
      </c>
      <c r="AE32" s="73" t="s">
        <v>13</v>
      </c>
      <c r="AF32" s="73" t="s">
        <v>14</v>
      </c>
      <c r="AG32" s="73" t="s">
        <v>15</v>
      </c>
      <c r="AH32" s="74"/>
    </row>
    <row r="33" spans="22:34" s="3" customFormat="1" ht="12.75" customHeight="1">
      <c r="V33" s="111" t="s">
        <v>160</v>
      </c>
      <c r="W33" s="112">
        <v>0</v>
      </c>
      <c r="X33" s="113" t="s">
        <v>91</v>
      </c>
      <c r="Y33" s="113" t="s">
        <v>91</v>
      </c>
      <c r="Z33" s="113" t="s">
        <v>91</v>
      </c>
      <c r="AA33" s="114" t="s">
        <v>163</v>
      </c>
      <c r="AC33" s="111" t="s">
        <v>160</v>
      </c>
      <c r="AD33" s="112">
        <v>0</v>
      </c>
      <c r="AE33" s="113" t="s">
        <v>91</v>
      </c>
      <c r="AF33" s="113" t="s">
        <v>91</v>
      </c>
      <c r="AG33" s="113" t="s">
        <v>91</v>
      </c>
      <c r="AH33" s="114" t="s">
        <v>163</v>
      </c>
    </row>
    <row r="34" spans="22:34" s="3" customFormat="1" ht="12.75" customHeight="1">
      <c r="V34" s="111" t="s">
        <v>162</v>
      </c>
      <c r="W34" s="112">
        <v>0</v>
      </c>
      <c r="X34" s="113" t="s">
        <v>91</v>
      </c>
      <c r="Y34" s="113" t="s">
        <v>91</v>
      </c>
      <c r="Z34" s="113" t="s">
        <v>91</v>
      </c>
      <c r="AA34" s="114" t="s">
        <v>163</v>
      </c>
      <c r="AC34" s="111" t="s">
        <v>162</v>
      </c>
      <c r="AD34" s="112">
        <v>0</v>
      </c>
      <c r="AE34" s="113" t="s">
        <v>91</v>
      </c>
      <c r="AF34" s="113" t="s">
        <v>91</v>
      </c>
      <c r="AG34" s="113" t="s">
        <v>91</v>
      </c>
      <c r="AH34" s="114" t="s">
        <v>163</v>
      </c>
    </row>
    <row r="35" spans="22:34" ht="12.75" customHeight="1">
      <c r="V35" s="115" t="s">
        <v>165</v>
      </c>
      <c r="W35" s="112">
        <v>0</v>
      </c>
      <c r="X35" s="113" t="s">
        <v>91</v>
      </c>
      <c r="Y35" s="113" t="s">
        <v>91</v>
      </c>
      <c r="Z35" s="113" t="s">
        <v>91</v>
      </c>
      <c r="AA35" s="116" t="s">
        <v>164</v>
      </c>
      <c r="AC35" s="115" t="s">
        <v>165</v>
      </c>
      <c r="AD35" s="112">
        <v>0</v>
      </c>
      <c r="AE35" s="113" t="s">
        <v>91</v>
      </c>
      <c r="AF35" s="113" t="s">
        <v>91</v>
      </c>
      <c r="AG35" s="113" t="s">
        <v>91</v>
      </c>
      <c r="AH35" s="116" t="s">
        <v>164</v>
      </c>
    </row>
    <row r="36" spans="22:34" ht="12.75" customHeight="1">
      <c r="V36" s="111" t="s">
        <v>161</v>
      </c>
      <c r="W36" s="112">
        <v>0</v>
      </c>
      <c r="X36" s="113" t="s">
        <v>91</v>
      </c>
      <c r="Y36" s="113" t="s">
        <v>91</v>
      </c>
      <c r="Z36" s="113" t="s">
        <v>91</v>
      </c>
      <c r="AA36" s="114" t="s">
        <v>164</v>
      </c>
      <c r="AC36" s="111" t="s">
        <v>161</v>
      </c>
      <c r="AD36" s="112">
        <v>0</v>
      </c>
      <c r="AE36" s="113" t="s">
        <v>91</v>
      </c>
      <c r="AF36" s="113" t="s">
        <v>91</v>
      </c>
      <c r="AG36" s="113" t="s">
        <v>91</v>
      </c>
      <c r="AH36" s="114" t="s">
        <v>164</v>
      </c>
    </row>
    <row r="37" spans="22:34" ht="12.75" customHeight="1">
      <c r="V37" s="78" t="s">
        <v>16</v>
      </c>
      <c r="W37" s="79">
        <v>0</v>
      </c>
      <c r="X37" s="79">
        <v>0</v>
      </c>
      <c r="Y37" s="79" t="s">
        <v>91</v>
      </c>
      <c r="Z37" s="79" t="s">
        <v>91</v>
      </c>
      <c r="AA37" s="80">
        <v>0</v>
      </c>
      <c r="AC37" s="78" t="s">
        <v>16</v>
      </c>
      <c r="AD37" s="79">
        <v>0</v>
      </c>
      <c r="AE37" s="79">
        <v>0</v>
      </c>
      <c r="AF37" s="79" t="s">
        <v>91</v>
      </c>
      <c r="AG37" s="79" t="s">
        <v>91</v>
      </c>
      <c r="AH37" s="80">
        <v>0</v>
      </c>
    </row>
    <row r="38" spans="22:34" ht="12.75" customHeight="1">
      <c r="V38" s="78" t="s">
        <v>17</v>
      </c>
      <c r="W38" s="79">
        <v>0</v>
      </c>
      <c r="X38" s="79" t="s">
        <v>91</v>
      </c>
      <c r="Y38" s="79">
        <v>0</v>
      </c>
      <c r="Z38" s="79" t="s">
        <v>91</v>
      </c>
      <c r="AA38" s="80">
        <v>0</v>
      </c>
      <c r="AC38" s="78" t="s">
        <v>17</v>
      </c>
      <c r="AD38" s="79">
        <v>0</v>
      </c>
      <c r="AE38" s="79" t="s">
        <v>91</v>
      </c>
      <c r="AF38" s="79">
        <v>0</v>
      </c>
      <c r="AG38" s="79" t="s">
        <v>91</v>
      </c>
      <c r="AH38" s="80">
        <v>0</v>
      </c>
    </row>
    <row r="39" spans="22:34" ht="12.75" customHeight="1">
      <c r="V39" s="78" t="s">
        <v>18</v>
      </c>
      <c r="W39" s="79">
        <v>0</v>
      </c>
      <c r="X39" s="79" t="s">
        <v>91</v>
      </c>
      <c r="Y39" s="79" t="s">
        <v>91</v>
      </c>
      <c r="Z39" s="79" t="s">
        <v>91</v>
      </c>
      <c r="AA39" s="80">
        <v>0</v>
      </c>
      <c r="AC39" s="78" t="s">
        <v>18</v>
      </c>
      <c r="AD39" s="79">
        <v>0</v>
      </c>
      <c r="AE39" s="79" t="s">
        <v>91</v>
      </c>
      <c r="AF39" s="79" t="s">
        <v>91</v>
      </c>
      <c r="AG39" s="79" t="s">
        <v>91</v>
      </c>
      <c r="AH39" s="80">
        <v>0</v>
      </c>
    </row>
    <row r="40" spans="22:34" ht="12.75" customHeight="1">
      <c r="V40" s="78" t="s">
        <v>19</v>
      </c>
      <c r="W40" s="79">
        <v>0</v>
      </c>
      <c r="X40" s="79" t="s">
        <v>91</v>
      </c>
      <c r="Y40" s="79" t="s">
        <v>91</v>
      </c>
      <c r="Z40" s="79" t="s">
        <v>91</v>
      </c>
      <c r="AA40" s="80">
        <v>1</v>
      </c>
      <c r="AC40" s="78" t="s">
        <v>19</v>
      </c>
      <c r="AD40" s="79">
        <v>0</v>
      </c>
      <c r="AE40" s="79" t="s">
        <v>91</v>
      </c>
      <c r="AF40" s="79" t="s">
        <v>91</v>
      </c>
      <c r="AG40" s="79" t="s">
        <v>91</v>
      </c>
      <c r="AH40" s="80">
        <v>1</v>
      </c>
    </row>
    <row r="41" spans="22:34" ht="12.75" customHeight="1">
      <c r="V41" s="78" t="s">
        <v>20</v>
      </c>
      <c r="W41" s="79">
        <v>0</v>
      </c>
      <c r="X41" s="79" t="s">
        <v>91</v>
      </c>
      <c r="Y41" s="79" t="s">
        <v>91</v>
      </c>
      <c r="Z41" s="79" t="s">
        <v>91</v>
      </c>
      <c r="AA41" s="80">
        <v>2</v>
      </c>
      <c r="AC41" s="78" t="s">
        <v>20</v>
      </c>
      <c r="AD41" s="79">
        <v>0</v>
      </c>
      <c r="AE41" s="79" t="s">
        <v>91</v>
      </c>
      <c r="AF41" s="79" t="s">
        <v>91</v>
      </c>
      <c r="AG41" s="79" t="s">
        <v>91</v>
      </c>
      <c r="AH41" s="80">
        <v>2</v>
      </c>
    </row>
    <row r="42" spans="22:34" ht="12.75" customHeight="1">
      <c r="V42" s="78" t="s">
        <v>21</v>
      </c>
      <c r="W42" s="79">
        <v>0</v>
      </c>
      <c r="X42" s="79" t="s">
        <v>91</v>
      </c>
      <c r="Y42" s="79" t="s">
        <v>91</v>
      </c>
      <c r="Z42" s="79" t="s">
        <v>91</v>
      </c>
      <c r="AA42" s="80">
        <v>0</v>
      </c>
      <c r="AC42" s="78" t="s">
        <v>21</v>
      </c>
      <c r="AD42" s="79">
        <v>0</v>
      </c>
      <c r="AE42" s="79" t="s">
        <v>91</v>
      </c>
      <c r="AF42" s="79" t="s">
        <v>91</v>
      </c>
      <c r="AG42" s="79" t="s">
        <v>91</v>
      </c>
      <c r="AH42" s="80">
        <v>0</v>
      </c>
    </row>
    <row r="43" spans="22:34" ht="12.75" customHeight="1">
      <c r="V43" s="78" t="s">
        <v>22</v>
      </c>
      <c r="W43" s="79">
        <v>0</v>
      </c>
      <c r="X43" s="79" t="s">
        <v>91</v>
      </c>
      <c r="Y43" s="79" t="s">
        <v>91</v>
      </c>
      <c r="Z43" s="79" t="s">
        <v>91</v>
      </c>
      <c r="AA43" s="80">
        <v>1</v>
      </c>
      <c r="AC43" s="78" t="s">
        <v>22</v>
      </c>
      <c r="AD43" s="79">
        <v>0</v>
      </c>
      <c r="AE43" s="79" t="s">
        <v>91</v>
      </c>
      <c r="AF43" s="79" t="s">
        <v>91</v>
      </c>
      <c r="AG43" s="79" t="s">
        <v>91</v>
      </c>
      <c r="AH43" s="80">
        <v>1</v>
      </c>
    </row>
    <row r="44" spans="22:34" ht="12.75" customHeight="1">
      <c r="V44" s="78" t="s">
        <v>159</v>
      </c>
      <c r="W44" s="79">
        <v>0</v>
      </c>
      <c r="X44" s="79" t="s">
        <v>91</v>
      </c>
      <c r="Y44" s="79" t="s">
        <v>91</v>
      </c>
      <c r="Z44" s="79" t="s">
        <v>91</v>
      </c>
      <c r="AA44" s="80">
        <v>1</v>
      </c>
      <c r="AC44" s="78" t="s">
        <v>159</v>
      </c>
      <c r="AD44" s="79">
        <v>0</v>
      </c>
      <c r="AE44" s="79" t="s">
        <v>91</v>
      </c>
      <c r="AF44" s="79" t="s">
        <v>91</v>
      </c>
      <c r="AG44" s="79" t="s">
        <v>91</v>
      </c>
      <c r="AH44" s="80">
        <v>1</v>
      </c>
    </row>
    <row r="45" spans="22:34" ht="12.75" customHeight="1">
      <c r="V45" s="78" t="s">
        <v>23</v>
      </c>
      <c r="W45" s="79">
        <v>0</v>
      </c>
      <c r="X45" s="79" t="s">
        <v>91</v>
      </c>
      <c r="Y45" s="79" t="s">
        <v>91</v>
      </c>
      <c r="Z45" s="79" t="s">
        <v>91</v>
      </c>
      <c r="AA45" s="80">
        <v>0</v>
      </c>
      <c r="AC45" s="78" t="s">
        <v>23</v>
      </c>
      <c r="AD45" s="79">
        <v>0</v>
      </c>
      <c r="AE45" s="79" t="s">
        <v>91</v>
      </c>
      <c r="AF45" s="79" t="s">
        <v>91</v>
      </c>
      <c r="AG45" s="79" t="s">
        <v>91</v>
      </c>
      <c r="AH45" s="80">
        <v>0</v>
      </c>
    </row>
    <row r="46" spans="22:34" ht="12.75" customHeight="1">
      <c r="V46" s="78" t="s">
        <v>24</v>
      </c>
      <c r="W46" s="79">
        <v>0</v>
      </c>
      <c r="X46" s="79" t="s">
        <v>91</v>
      </c>
      <c r="Y46" s="79" t="s">
        <v>91</v>
      </c>
      <c r="Z46" s="79" t="s">
        <v>91</v>
      </c>
      <c r="AA46" s="80">
        <v>1</v>
      </c>
      <c r="AC46" s="78" t="s">
        <v>24</v>
      </c>
      <c r="AD46" s="79">
        <v>0</v>
      </c>
      <c r="AE46" s="79" t="s">
        <v>91</v>
      </c>
      <c r="AF46" s="79" t="s">
        <v>91</v>
      </c>
      <c r="AG46" s="79" t="s">
        <v>91</v>
      </c>
      <c r="AH46" s="80">
        <v>1</v>
      </c>
    </row>
    <row r="47" spans="22:34" ht="12.75" customHeight="1">
      <c r="V47" s="78" t="s">
        <v>25</v>
      </c>
      <c r="W47" s="79">
        <v>0</v>
      </c>
      <c r="X47" s="79" t="s">
        <v>91</v>
      </c>
      <c r="Y47" s="79" t="s">
        <v>91</v>
      </c>
      <c r="Z47" s="79" t="s">
        <v>91</v>
      </c>
      <c r="AA47" s="80">
        <v>1</v>
      </c>
      <c r="AC47" s="78" t="s">
        <v>25</v>
      </c>
      <c r="AD47" s="79">
        <v>0</v>
      </c>
      <c r="AE47" s="79" t="s">
        <v>91</v>
      </c>
      <c r="AF47" s="79" t="s">
        <v>91</v>
      </c>
      <c r="AG47" s="79" t="s">
        <v>91</v>
      </c>
      <c r="AH47" s="80">
        <v>1</v>
      </c>
    </row>
    <row r="48" spans="22:34" ht="12.75" customHeight="1">
      <c r="V48" s="78" t="s">
        <v>26</v>
      </c>
      <c r="W48" s="79">
        <v>0</v>
      </c>
      <c r="X48" s="79" t="s">
        <v>91</v>
      </c>
      <c r="Y48" s="79" t="s">
        <v>91</v>
      </c>
      <c r="Z48" s="79" t="s">
        <v>91</v>
      </c>
      <c r="AA48" s="80">
        <v>11</v>
      </c>
      <c r="AC48" s="78" t="s">
        <v>26</v>
      </c>
      <c r="AD48" s="79">
        <v>0</v>
      </c>
      <c r="AE48" s="79" t="s">
        <v>91</v>
      </c>
      <c r="AF48" s="79" t="s">
        <v>91</v>
      </c>
      <c r="AG48" s="79" t="s">
        <v>91</v>
      </c>
      <c r="AH48" s="80">
        <v>11</v>
      </c>
    </row>
    <row r="49" spans="22:34" ht="12.75" customHeight="1">
      <c r="V49" s="78" t="s">
        <v>27</v>
      </c>
      <c r="W49" s="79">
        <v>0</v>
      </c>
      <c r="X49" s="79" t="s">
        <v>91</v>
      </c>
      <c r="Y49" s="79" t="s">
        <v>91</v>
      </c>
      <c r="Z49" s="79" t="s">
        <v>91</v>
      </c>
      <c r="AA49" s="80">
        <v>10</v>
      </c>
      <c r="AC49" s="78" t="s">
        <v>27</v>
      </c>
      <c r="AD49" s="79">
        <v>0</v>
      </c>
      <c r="AE49" s="79" t="s">
        <v>91</v>
      </c>
      <c r="AF49" s="79" t="s">
        <v>91</v>
      </c>
      <c r="AG49" s="79" t="s">
        <v>91</v>
      </c>
      <c r="AH49" s="80">
        <v>10</v>
      </c>
    </row>
    <row r="50" spans="22:34" ht="12.75" customHeight="1">
      <c r="V50" s="78" t="s">
        <v>28</v>
      </c>
      <c r="W50" s="79">
        <v>0</v>
      </c>
      <c r="X50" s="79" t="s">
        <v>91</v>
      </c>
      <c r="Y50" s="79" t="s">
        <v>91</v>
      </c>
      <c r="Z50" s="79" t="s">
        <v>91</v>
      </c>
      <c r="AA50" s="80">
        <v>10</v>
      </c>
      <c r="AC50" s="78" t="s">
        <v>28</v>
      </c>
      <c r="AD50" s="79">
        <v>0</v>
      </c>
      <c r="AE50" s="79" t="s">
        <v>91</v>
      </c>
      <c r="AF50" s="79" t="s">
        <v>91</v>
      </c>
      <c r="AG50" s="79" t="s">
        <v>91</v>
      </c>
      <c r="AH50" s="80">
        <v>10</v>
      </c>
    </row>
    <row r="51" spans="22:34" ht="12.75" customHeight="1">
      <c r="V51" s="78" t="s">
        <v>29</v>
      </c>
      <c r="W51" s="79">
        <v>0</v>
      </c>
      <c r="X51" s="79" t="s">
        <v>91</v>
      </c>
      <c r="Y51" s="79" t="s">
        <v>91</v>
      </c>
      <c r="Z51" s="79" t="s">
        <v>91</v>
      </c>
      <c r="AA51" s="80">
        <v>11</v>
      </c>
      <c r="AC51" s="78" t="s">
        <v>29</v>
      </c>
      <c r="AD51" s="79">
        <v>0</v>
      </c>
      <c r="AE51" s="79" t="s">
        <v>91</v>
      </c>
      <c r="AF51" s="79" t="s">
        <v>91</v>
      </c>
      <c r="AG51" s="79" t="s">
        <v>91</v>
      </c>
      <c r="AH51" s="80">
        <v>11</v>
      </c>
    </row>
    <row r="52" spans="22:34" ht="12.75" customHeight="1">
      <c r="V52" s="78" t="s">
        <v>94</v>
      </c>
      <c r="W52" s="79">
        <v>0</v>
      </c>
      <c r="X52" s="79" t="s">
        <v>91</v>
      </c>
      <c r="Y52" s="79" t="s">
        <v>91</v>
      </c>
      <c r="Z52" s="79" t="s">
        <v>91</v>
      </c>
      <c r="AA52" s="80" t="s">
        <v>95</v>
      </c>
      <c r="AC52" s="78" t="s">
        <v>94</v>
      </c>
      <c r="AD52" s="79">
        <v>0</v>
      </c>
      <c r="AE52" s="79" t="s">
        <v>91</v>
      </c>
      <c r="AF52" s="79" t="s">
        <v>91</v>
      </c>
      <c r="AG52" s="79" t="s">
        <v>91</v>
      </c>
      <c r="AH52" s="80" t="s">
        <v>95</v>
      </c>
    </row>
    <row r="53" spans="22:34" ht="12.75" customHeight="1">
      <c r="V53" s="78" t="s">
        <v>30</v>
      </c>
      <c r="W53" s="79">
        <v>0</v>
      </c>
      <c r="X53" s="79" t="s">
        <v>91</v>
      </c>
      <c r="Y53" s="79" t="s">
        <v>91</v>
      </c>
      <c r="Z53" s="79" t="s">
        <v>91</v>
      </c>
      <c r="AA53" s="80">
        <v>10</v>
      </c>
      <c r="AC53" s="78" t="s">
        <v>30</v>
      </c>
      <c r="AD53" s="79">
        <v>0</v>
      </c>
      <c r="AE53" s="79" t="s">
        <v>91</v>
      </c>
      <c r="AF53" s="79" t="s">
        <v>91</v>
      </c>
      <c r="AG53" s="79" t="s">
        <v>91</v>
      </c>
      <c r="AH53" s="80">
        <v>10</v>
      </c>
    </row>
    <row r="54" spans="22:34" ht="12.75" customHeight="1">
      <c r="V54" s="78" t="s">
        <v>31</v>
      </c>
      <c r="W54" s="79">
        <v>0</v>
      </c>
      <c r="X54" s="79" t="s">
        <v>91</v>
      </c>
      <c r="Y54" s="79" t="s">
        <v>91</v>
      </c>
      <c r="Z54" s="79" t="s">
        <v>91</v>
      </c>
      <c r="AA54" s="80">
        <v>11</v>
      </c>
      <c r="AC54" s="78" t="s">
        <v>31</v>
      </c>
      <c r="AD54" s="79">
        <v>0</v>
      </c>
      <c r="AE54" s="79" t="s">
        <v>91</v>
      </c>
      <c r="AF54" s="79" t="s">
        <v>91</v>
      </c>
      <c r="AG54" s="79" t="s">
        <v>91</v>
      </c>
      <c r="AH54" s="80">
        <v>11</v>
      </c>
    </row>
    <row r="55" spans="22:34" ht="12.75" customHeight="1">
      <c r="V55" s="78" t="s">
        <v>96</v>
      </c>
      <c r="W55" s="79">
        <v>0</v>
      </c>
      <c r="X55" s="79" t="s">
        <v>91</v>
      </c>
      <c r="Y55" s="79" t="s">
        <v>91</v>
      </c>
      <c r="Z55" s="79" t="s">
        <v>91</v>
      </c>
      <c r="AA55" s="80" t="s">
        <v>97</v>
      </c>
      <c r="AC55" s="78" t="s">
        <v>96</v>
      </c>
      <c r="AD55" s="79">
        <v>0</v>
      </c>
      <c r="AE55" s="79" t="s">
        <v>91</v>
      </c>
      <c r="AF55" s="79" t="s">
        <v>91</v>
      </c>
      <c r="AG55" s="79" t="s">
        <v>91</v>
      </c>
      <c r="AH55" s="80" t="s">
        <v>97</v>
      </c>
    </row>
    <row r="56" spans="22:34" ht="12.75" customHeight="1">
      <c r="V56" s="81" t="s">
        <v>98</v>
      </c>
      <c r="W56" s="79" t="s">
        <v>33</v>
      </c>
      <c r="X56" s="79" t="s">
        <v>33</v>
      </c>
      <c r="Y56" s="79" t="s">
        <v>33</v>
      </c>
      <c r="Z56" s="79" t="s">
        <v>33</v>
      </c>
      <c r="AA56" s="80"/>
      <c r="AC56" s="81" t="s">
        <v>98</v>
      </c>
      <c r="AD56" s="79" t="s">
        <v>33</v>
      </c>
      <c r="AE56" s="79" t="s">
        <v>33</v>
      </c>
      <c r="AF56" s="79" t="s">
        <v>33</v>
      </c>
      <c r="AG56" s="79" t="s">
        <v>33</v>
      </c>
      <c r="AH56" s="80"/>
    </row>
    <row r="57" spans="22:34" ht="12.75" customHeight="1">
      <c r="V57" s="78" t="s">
        <v>99</v>
      </c>
      <c r="W57" s="79" t="s">
        <v>92</v>
      </c>
      <c r="X57" s="79">
        <v>0</v>
      </c>
      <c r="Y57" s="79">
        <v>0</v>
      </c>
      <c r="Z57" s="79">
        <v>0</v>
      </c>
      <c r="AA57" s="80">
        <v>40</v>
      </c>
      <c r="AC57" s="78" t="s">
        <v>99</v>
      </c>
      <c r="AD57" s="79" t="s">
        <v>92</v>
      </c>
      <c r="AE57" s="79">
        <v>0</v>
      </c>
      <c r="AF57" s="79">
        <v>0</v>
      </c>
      <c r="AG57" s="79">
        <v>0</v>
      </c>
      <c r="AH57" s="80">
        <v>40</v>
      </c>
    </row>
    <row r="58" spans="22:34" ht="12.75" customHeight="1">
      <c r="V58" s="78" t="s">
        <v>100</v>
      </c>
      <c r="W58" s="79" t="s">
        <v>92</v>
      </c>
      <c r="X58" s="79">
        <v>0</v>
      </c>
      <c r="Y58" s="79">
        <v>0</v>
      </c>
      <c r="Z58" s="79">
        <v>0</v>
      </c>
      <c r="AA58" s="80" t="s">
        <v>101</v>
      </c>
      <c r="AC58" s="78" t="s">
        <v>100</v>
      </c>
      <c r="AD58" s="79" t="s">
        <v>92</v>
      </c>
      <c r="AE58" s="79">
        <v>0</v>
      </c>
      <c r="AF58" s="79">
        <v>0</v>
      </c>
      <c r="AG58" s="79">
        <v>0</v>
      </c>
      <c r="AH58" s="80" t="s">
        <v>101</v>
      </c>
    </row>
    <row r="59" spans="22:34" ht="12.75" customHeight="1">
      <c r="V59" s="78" t="s">
        <v>36</v>
      </c>
      <c r="W59" s="79" t="s">
        <v>92</v>
      </c>
      <c r="X59" s="79">
        <v>0</v>
      </c>
      <c r="Y59" s="79">
        <v>0</v>
      </c>
      <c r="Z59" s="79">
        <v>0</v>
      </c>
      <c r="AA59" s="80">
        <v>41</v>
      </c>
      <c r="AC59" s="78" t="s">
        <v>36</v>
      </c>
      <c r="AD59" s="79" t="s">
        <v>92</v>
      </c>
      <c r="AE59" s="79">
        <v>0</v>
      </c>
      <c r="AF59" s="79">
        <v>0</v>
      </c>
      <c r="AG59" s="79">
        <v>0</v>
      </c>
      <c r="AH59" s="80">
        <v>41</v>
      </c>
    </row>
    <row r="60" spans="22:34" ht="12.75" customHeight="1">
      <c r="V60" s="78" t="s">
        <v>48</v>
      </c>
      <c r="W60" s="79">
        <v>0</v>
      </c>
      <c r="X60" s="79" t="s">
        <v>92</v>
      </c>
      <c r="Y60" s="79" t="s">
        <v>92</v>
      </c>
      <c r="Z60" s="79">
        <v>0</v>
      </c>
      <c r="AA60" s="80">
        <v>43</v>
      </c>
      <c r="AC60" s="78" t="s">
        <v>183</v>
      </c>
      <c r="AD60" s="79" t="s">
        <v>92</v>
      </c>
      <c r="AE60" s="79" t="s">
        <v>92</v>
      </c>
      <c r="AF60" s="79" t="s">
        <v>92</v>
      </c>
      <c r="AG60" s="120">
        <v>0.6</v>
      </c>
      <c r="AH60" s="80" t="s">
        <v>184</v>
      </c>
    </row>
    <row r="61" spans="22:34" ht="12.75" customHeight="1">
      <c r="V61" s="78" t="s">
        <v>49</v>
      </c>
      <c r="W61" s="79">
        <v>0</v>
      </c>
      <c r="X61" s="79" t="s">
        <v>92</v>
      </c>
      <c r="Y61" s="79" t="s">
        <v>92</v>
      </c>
      <c r="Z61" s="79">
        <v>0</v>
      </c>
      <c r="AA61" s="80">
        <v>45</v>
      </c>
      <c r="AC61" s="78" t="s">
        <v>48</v>
      </c>
      <c r="AD61" s="79">
        <v>0</v>
      </c>
      <c r="AE61" s="79" t="s">
        <v>92</v>
      </c>
      <c r="AF61" s="79" t="s">
        <v>92</v>
      </c>
      <c r="AG61" s="79">
        <v>0</v>
      </c>
      <c r="AH61" s="80">
        <v>43</v>
      </c>
    </row>
    <row r="62" spans="22:34" ht="12.75" customHeight="1">
      <c r="V62" s="78" t="s">
        <v>50</v>
      </c>
      <c r="W62" s="79">
        <v>0</v>
      </c>
      <c r="X62" s="79" t="s">
        <v>92</v>
      </c>
      <c r="Y62" s="79" t="s">
        <v>92</v>
      </c>
      <c r="Z62" s="79">
        <v>0</v>
      </c>
      <c r="AA62" s="80">
        <v>47</v>
      </c>
      <c r="AC62" s="78" t="s">
        <v>49</v>
      </c>
      <c r="AD62" s="79">
        <v>0</v>
      </c>
      <c r="AE62" s="79" t="s">
        <v>92</v>
      </c>
      <c r="AF62" s="79" t="s">
        <v>92</v>
      </c>
      <c r="AG62" s="79">
        <v>0</v>
      </c>
      <c r="AH62" s="80">
        <v>45</v>
      </c>
    </row>
    <row r="63" spans="22:34" ht="12.75" customHeight="1">
      <c r="V63" s="78" t="s">
        <v>102</v>
      </c>
      <c r="W63" s="79" t="s">
        <v>92</v>
      </c>
      <c r="X63" s="79">
        <v>0</v>
      </c>
      <c r="Y63" s="79">
        <v>0</v>
      </c>
      <c r="Z63" s="119">
        <v>0.2</v>
      </c>
      <c r="AA63" s="80">
        <v>30</v>
      </c>
      <c r="AC63" s="78" t="s">
        <v>50</v>
      </c>
      <c r="AD63" s="79">
        <v>0</v>
      </c>
      <c r="AE63" s="79" t="s">
        <v>92</v>
      </c>
      <c r="AF63" s="79" t="s">
        <v>92</v>
      </c>
      <c r="AG63" s="79">
        <v>0</v>
      </c>
      <c r="AH63" s="80">
        <v>47</v>
      </c>
    </row>
    <row r="64" spans="22:34" ht="12.75" customHeight="1">
      <c r="V64" s="78" t="s">
        <v>52</v>
      </c>
      <c r="W64" s="79" t="s">
        <v>92</v>
      </c>
      <c r="X64" s="79">
        <v>0</v>
      </c>
      <c r="Y64" s="79">
        <v>0</v>
      </c>
      <c r="Z64" s="79">
        <v>0</v>
      </c>
      <c r="AA64" s="80" t="s">
        <v>103</v>
      </c>
      <c r="AC64" s="78" t="s">
        <v>102</v>
      </c>
      <c r="AD64" s="79">
        <v>0</v>
      </c>
      <c r="AE64" s="79">
        <v>0</v>
      </c>
      <c r="AF64" s="79">
        <v>0</v>
      </c>
      <c r="AG64" s="119">
        <v>0.2</v>
      </c>
      <c r="AH64" s="80">
        <v>30</v>
      </c>
    </row>
    <row r="65" spans="22:34" ht="12.75" customHeight="1">
      <c r="V65" s="78" t="s">
        <v>42</v>
      </c>
      <c r="W65" s="79" t="s">
        <v>92</v>
      </c>
      <c r="X65" s="79">
        <v>0</v>
      </c>
      <c r="Y65" s="79">
        <v>0</v>
      </c>
      <c r="Z65" s="79">
        <v>0</v>
      </c>
      <c r="AA65" s="80">
        <v>40</v>
      </c>
      <c r="AC65" s="78" t="s">
        <v>52</v>
      </c>
      <c r="AD65" s="79" t="s">
        <v>92</v>
      </c>
      <c r="AE65" s="79">
        <v>0</v>
      </c>
      <c r="AF65" s="79">
        <v>0</v>
      </c>
      <c r="AG65" s="79">
        <v>0</v>
      </c>
      <c r="AH65" s="80" t="s">
        <v>103</v>
      </c>
    </row>
    <row r="66" spans="22:34" ht="12.75" customHeight="1">
      <c r="V66" s="78" t="s">
        <v>38</v>
      </c>
      <c r="W66" s="79" t="s">
        <v>92</v>
      </c>
      <c r="X66" s="119">
        <v>0.2</v>
      </c>
      <c r="Y66" s="119">
        <v>0.4</v>
      </c>
      <c r="Z66" s="79">
        <v>0</v>
      </c>
      <c r="AA66" s="80">
        <v>50</v>
      </c>
      <c r="AC66" s="78" t="s">
        <v>42</v>
      </c>
      <c r="AD66" s="79" t="s">
        <v>92</v>
      </c>
      <c r="AE66" s="79">
        <v>0</v>
      </c>
      <c r="AF66" s="79">
        <v>0</v>
      </c>
      <c r="AG66" s="79">
        <v>0</v>
      </c>
      <c r="AH66" s="80">
        <v>40</v>
      </c>
    </row>
    <row r="67" spans="22:34" ht="12.75" customHeight="1">
      <c r="V67" s="78" t="s">
        <v>39</v>
      </c>
      <c r="W67" s="79" t="s">
        <v>92</v>
      </c>
      <c r="X67" s="119">
        <v>0.4</v>
      </c>
      <c r="Y67" s="79">
        <v>0</v>
      </c>
      <c r="Z67" s="79">
        <v>0</v>
      </c>
      <c r="AA67" s="80">
        <v>51</v>
      </c>
      <c r="AC67" s="78" t="s">
        <v>38</v>
      </c>
      <c r="AD67" s="79" t="s">
        <v>92</v>
      </c>
      <c r="AE67" s="119">
        <v>0.2</v>
      </c>
      <c r="AF67" s="119">
        <v>0.4</v>
      </c>
      <c r="AG67" s="79">
        <v>0</v>
      </c>
      <c r="AH67" s="80">
        <v>50</v>
      </c>
    </row>
    <row r="68" spans="22:34" ht="12.75" customHeight="1">
      <c r="V68" s="78" t="s">
        <v>40</v>
      </c>
      <c r="W68" s="79" t="s">
        <v>92</v>
      </c>
      <c r="X68" s="79">
        <v>0</v>
      </c>
      <c r="Y68" s="79">
        <v>0</v>
      </c>
      <c r="Z68" s="79">
        <v>0</v>
      </c>
      <c r="AA68" s="80">
        <v>53</v>
      </c>
      <c r="AC68" s="78" t="s">
        <v>39</v>
      </c>
      <c r="AD68" s="79" t="s">
        <v>92</v>
      </c>
      <c r="AE68" s="119">
        <v>0.4</v>
      </c>
      <c r="AF68" s="79">
        <v>0</v>
      </c>
      <c r="AG68" s="79">
        <v>0</v>
      </c>
      <c r="AH68" s="80">
        <v>51</v>
      </c>
    </row>
    <row r="69" spans="22:34" ht="12.75" customHeight="1">
      <c r="V69" s="78" t="s">
        <v>41</v>
      </c>
      <c r="W69" s="79" t="s">
        <v>92</v>
      </c>
      <c r="X69" s="79">
        <v>0</v>
      </c>
      <c r="Y69" s="79">
        <v>0</v>
      </c>
      <c r="Z69" s="79">
        <v>0</v>
      </c>
      <c r="AA69" s="80">
        <v>55</v>
      </c>
      <c r="AC69" s="78" t="s">
        <v>40</v>
      </c>
      <c r="AD69" s="79">
        <v>0</v>
      </c>
      <c r="AE69" s="79" t="s">
        <v>92</v>
      </c>
      <c r="AF69" s="79" t="s">
        <v>92</v>
      </c>
      <c r="AG69" s="79">
        <v>0</v>
      </c>
      <c r="AH69" s="80">
        <v>53</v>
      </c>
    </row>
    <row r="70" spans="22:34" ht="12.75" customHeight="1">
      <c r="V70" s="81" t="s">
        <v>104</v>
      </c>
      <c r="W70" s="79" t="s">
        <v>33</v>
      </c>
      <c r="X70" s="79" t="s">
        <v>33</v>
      </c>
      <c r="Y70" s="79" t="s">
        <v>33</v>
      </c>
      <c r="Z70" s="79" t="s">
        <v>33</v>
      </c>
      <c r="AA70" s="80"/>
      <c r="AC70" s="78" t="s">
        <v>41</v>
      </c>
      <c r="AD70" s="79">
        <v>0</v>
      </c>
      <c r="AE70" s="79" t="s">
        <v>92</v>
      </c>
      <c r="AF70" s="79" t="s">
        <v>92</v>
      </c>
      <c r="AG70" s="79">
        <v>0</v>
      </c>
      <c r="AH70" s="80">
        <v>55</v>
      </c>
    </row>
    <row r="71" spans="22:34" ht="12.75" customHeight="1">
      <c r="V71" s="78" t="s">
        <v>34</v>
      </c>
      <c r="W71" s="79" t="s">
        <v>92</v>
      </c>
      <c r="X71" s="79">
        <v>0</v>
      </c>
      <c r="Y71" s="79">
        <v>0</v>
      </c>
      <c r="Z71" s="79">
        <v>0</v>
      </c>
      <c r="AA71" s="80">
        <v>40</v>
      </c>
      <c r="AC71" s="81" t="s">
        <v>104</v>
      </c>
      <c r="AD71" s="79" t="s">
        <v>33</v>
      </c>
      <c r="AE71" s="79" t="s">
        <v>33</v>
      </c>
      <c r="AF71" s="79" t="s">
        <v>33</v>
      </c>
      <c r="AG71" s="79" t="s">
        <v>33</v>
      </c>
      <c r="AH71" s="80"/>
    </row>
    <row r="72" spans="22:34" ht="12.75" customHeight="1">
      <c r="V72" s="78" t="s">
        <v>105</v>
      </c>
      <c r="W72" s="79" t="s">
        <v>92</v>
      </c>
      <c r="X72" s="79">
        <v>0</v>
      </c>
      <c r="Y72" s="79">
        <v>0</v>
      </c>
      <c r="Z72" s="79">
        <v>0</v>
      </c>
      <c r="AA72" s="80" t="s">
        <v>90</v>
      </c>
      <c r="AC72" s="78" t="s">
        <v>34</v>
      </c>
      <c r="AD72" s="79" t="s">
        <v>92</v>
      </c>
      <c r="AE72" s="79">
        <v>0</v>
      </c>
      <c r="AF72" s="79">
        <v>0</v>
      </c>
      <c r="AG72" s="79">
        <v>0</v>
      </c>
      <c r="AH72" s="80">
        <v>40</v>
      </c>
    </row>
    <row r="73" spans="22:34" ht="12.75" customHeight="1">
      <c r="V73" s="78" t="s">
        <v>106</v>
      </c>
      <c r="W73" s="79" t="s">
        <v>92</v>
      </c>
      <c r="X73" s="79">
        <v>0</v>
      </c>
      <c r="Y73" s="79">
        <v>0</v>
      </c>
      <c r="Z73" s="79">
        <v>0</v>
      </c>
      <c r="AA73" s="80" t="s">
        <v>107</v>
      </c>
      <c r="AC73" s="78" t="s">
        <v>105</v>
      </c>
      <c r="AD73" s="79" t="s">
        <v>92</v>
      </c>
      <c r="AE73" s="79">
        <v>0</v>
      </c>
      <c r="AF73" s="79">
        <v>0</v>
      </c>
      <c r="AG73" s="79">
        <v>0</v>
      </c>
      <c r="AH73" s="80" t="s">
        <v>90</v>
      </c>
    </row>
    <row r="74" spans="22:34" ht="12.75" customHeight="1">
      <c r="V74" s="78" t="s">
        <v>46</v>
      </c>
      <c r="W74" s="79" t="s">
        <v>92</v>
      </c>
      <c r="X74" s="119">
        <v>0.6</v>
      </c>
      <c r="Y74" s="119">
        <v>0.6</v>
      </c>
      <c r="Z74" s="119">
        <v>0.6</v>
      </c>
      <c r="AA74" s="80">
        <v>42</v>
      </c>
      <c r="AC74" s="78" t="s">
        <v>106</v>
      </c>
      <c r="AD74" s="79" t="s">
        <v>92</v>
      </c>
      <c r="AE74" s="79">
        <v>0</v>
      </c>
      <c r="AF74" s="79">
        <v>0</v>
      </c>
      <c r="AG74" s="79">
        <v>0</v>
      </c>
      <c r="AH74" s="80" t="s">
        <v>107</v>
      </c>
    </row>
    <row r="75" spans="22:34" ht="12.75" customHeight="1">
      <c r="V75" s="78" t="s">
        <v>47</v>
      </c>
      <c r="W75" s="79">
        <v>0</v>
      </c>
      <c r="X75" s="79" t="s">
        <v>92</v>
      </c>
      <c r="Y75" s="79" t="s">
        <v>92</v>
      </c>
      <c r="Z75" s="79">
        <v>0</v>
      </c>
      <c r="AA75" s="80">
        <v>44</v>
      </c>
      <c r="AC75" s="78" t="s">
        <v>46</v>
      </c>
      <c r="AD75" s="79">
        <v>0</v>
      </c>
      <c r="AE75" s="79" t="s">
        <v>92</v>
      </c>
      <c r="AF75" s="79" t="s">
        <v>92</v>
      </c>
      <c r="AG75" s="119">
        <v>0.6</v>
      </c>
      <c r="AH75" s="80">
        <v>42</v>
      </c>
    </row>
    <row r="76" spans="22:34" ht="12.75" customHeight="1">
      <c r="V76" s="78" t="s">
        <v>43</v>
      </c>
      <c r="W76" s="79" t="s">
        <v>92</v>
      </c>
      <c r="X76" s="119">
        <v>0.4</v>
      </c>
      <c r="Y76" s="110">
        <v>0.4</v>
      </c>
      <c r="Z76" s="110">
        <v>0.2</v>
      </c>
      <c r="AA76" s="80">
        <v>30</v>
      </c>
      <c r="AC76" s="78" t="s">
        <v>47</v>
      </c>
      <c r="AD76" s="79">
        <v>0</v>
      </c>
      <c r="AE76" s="79" t="s">
        <v>92</v>
      </c>
      <c r="AF76" s="79" t="s">
        <v>92</v>
      </c>
      <c r="AG76" s="79">
        <v>0</v>
      </c>
      <c r="AH76" s="80">
        <v>44</v>
      </c>
    </row>
    <row r="77" spans="22:34" ht="12.75" customHeight="1">
      <c r="V77" s="78" t="s">
        <v>44</v>
      </c>
      <c r="W77" s="79" t="s">
        <v>92</v>
      </c>
      <c r="X77" s="119">
        <v>0.4</v>
      </c>
      <c r="Y77" s="79">
        <v>0</v>
      </c>
      <c r="Z77" s="79">
        <v>0</v>
      </c>
      <c r="AA77" s="80">
        <v>50</v>
      </c>
      <c r="AC77" s="78" t="s">
        <v>43</v>
      </c>
      <c r="AD77" s="79" t="s">
        <v>92</v>
      </c>
      <c r="AE77" s="119">
        <v>0.4</v>
      </c>
      <c r="AF77" s="110">
        <v>0.4</v>
      </c>
      <c r="AG77" s="110">
        <v>0.2</v>
      </c>
      <c r="AH77" s="80">
        <v>30</v>
      </c>
    </row>
    <row r="78" spans="22:34" ht="12.75" customHeight="1">
      <c r="V78" s="78" t="s">
        <v>45</v>
      </c>
      <c r="W78" s="79">
        <v>0</v>
      </c>
      <c r="X78" s="79" t="s">
        <v>92</v>
      </c>
      <c r="Y78" s="79" t="s">
        <v>92</v>
      </c>
      <c r="Z78" s="79">
        <v>0</v>
      </c>
      <c r="AA78" s="80">
        <v>52</v>
      </c>
      <c r="AC78" s="78" t="s">
        <v>44</v>
      </c>
      <c r="AD78" s="79" t="s">
        <v>92</v>
      </c>
      <c r="AE78" s="119">
        <v>0.4</v>
      </c>
      <c r="AF78" s="79">
        <v>0</v>
      </c>
      <c r="AG78" s="79">
        <v>0</v>
      </c>
      <c r="AH78" s="80">
        <v>50</v>
      </c>
    </row>
    <row r="79" spans="22:34" ht="12.75" customHeight="1">
      <c r="V79" s="81" t="s">
        <v>108</v>
      </c>
      <c r="W79" s="79" t="s">
        <v>33</v>
      </c>
      <c r="X79" s="79" t="s">
        <v>33</v>
      </c>
      <c r="Y79" s="79" t="s">
        <v>33</v>
      </c>
      <c r="Z79" s="79" t="s">
        <v>33</v>
      </c>
      <c r="AA79" s="80"/>
      <c r="AC79" s="78" t="s">
        <v>45</v>
      </c>
      <c r="AD79" s="79">
        <v>0</v>
      </c>
      <c r="AE79" s="79" t="s">
        <v>92</v>
      </c>
      <c r="AF79" s="79" t="s">
        <v>92</v>
      </c>
      <c r="AG79" s="79">
        <v>0</v>
      </c>
      <c r="AH79" s="80">
        <v>52</v>
      </c>
    </row>
    <row r="80" spans="22:34" ht="12.75" customHeight="1">
      <c r="V80" s="78" t="s">
        <v>54</v>
      </c>
      <c r="W80" s="79" t="s">
        <v>92</v>
      </c>
      <c r="X80" s="79">
        <v>0</v>
      </c>
      <c r="Y80" s="79">
        <v>0</v>
      </c>
      <c r="Z80" s="79">
        <v>0</v>
      </c>
      <c r="AA80" s="80" t="s">
        <v>109</v>
      </c>
      <c r="AC80" s="81" t="s">
        <v>108</v>
      </c>
      <c r="AD80" s="79" t="s">
        <v>33</v>
      </c>
      <c r="AE80" s="79" t="s">
        <v>33</v>
      </c>
      <c r="AF80" s="79" t="s">
        <v>33</v>
      </c>
      <c r="AG80" s="79" t="s">
        <v>33</v>
      </c>
      <c r="AH80" s="80"/>
    </row>
    <row r="81" spans="22:34" ht="12.75" customHeight="1">
      <c r="V81" s="78" t="s">
        <v>56</v>
      </c>
      <c r="W81" s="79" t="s">
        <v>92</v>
      </c>
      <c r="X81" s="79">
        <v>0</v>
      </c>
      <c r="Y81" s="79">
        <v>0</v>
      </c>
      <c r="Z81" s="79">
        <v>0</v>
      </c>
      <c r="AA81" s="80" t="s">
        <v>110</v>
      </c>
      <c r="AC81" s="78" t="s">
        <v>54</v>
      </c>
      <c r="AD81" s="79" t="s">
        <v>92</v>
      </c>
      <c r="AE81" s="79">
        <v>0</v>
      </c>
      <c r="AF81" s="79">
        <v>0</v>
      </c>
      <c r="AG81" s="79">
        <v>0</v>
      </c>
      <c r="AH81" s="80" t="s">
        <v>109</v>
      </c>
    </row>
    <row r="82" spans="22:34" ht="12.75" customHeight="1">
      <c r="V82" s="78" t="s">
        <v>57</v>
      </c>
      <c r="W82" s="79" t="s">
        <v>92</v>
      </c>
      <c r="X82" s="79">
        <v>0</v>
      </c>
      <c r="Y82" s="79">
        <v>0</v>
      </c>
      <c r="Z82" s="79">
        <v>0</v>
      </c>
      <c r="AA82" s="80" t="s">
        <v>111</v>
      </c>
      <c r="AC82" s="78" t="s">
        <v>56</v>
      </c>
      <c r="AD82" s="79" t="s">
        <v>92</v>
      </c>
      <c r="AE82" s="79">
        <v>0</v>
      </c>
      <c r="AF82" s="79">
        <v>0</v>
      </c>
      <c r="AG82" s="79">
        <v>0</v>
      </c>
      <c r="AH82" s="80" t="s">
        <v>110</v>
      </c>
    </row>
    <row r="83" spans="22:34" ht="12.75" customHeight="1">
      <c r="V83" s="78" t="s">
        <v>112</v>
      </c>
      <c r="W83" s="79" t="s">
        <v>92</v>
      </c>
      <c r="X83" s="79">
        <v>0</v>
      </c>
      <c r="Y83" s="79">
        <v>0</v>
      </c>
      <c r="Z83" s="79">
        <v>0</v>
      </c>
      <c r="AA83" s="80" t="s">
        <v>113</v>
      </c>
      <c r="AC83" s="78" t="s">
        <v>57</v>
      </c>
      <c r="AD83" s="79" t="s">
        <v>92</v>
      </c>
      <c r="AE83" s="79">
        <v>0</v>
      </c>
      <c r="AF83" s="79">
        <v>0</v>
      </c>
      <c r="AG83" s="79">
        <v>0</v>
      </c>
      <c r="AH83" s="80" t="s">
        <v>111</v>
      </c>
    </row>
    <row r="84" spans="22:34" ht="12.75" customHeight="1">
      <c r="V84" s="78" t="s">
        <v>88</v>
      </c>
      <c r="W84" s="79" t="s">
        <v>92</v>
      </c>
      <c r="X84" s="79">
        <v>0</v>
      </c>
      <c r="Y84" s="79">
        <v>0</v>
      </c>
      <c r="Z84" s="79">
        <v>0</v>
      </c>
      <c r="AA84" s="80" t="s">
        <v>114</v>
      </c>
      <c r="AC84" s="78" t="s">
        <v>112</v>
      </c>
      <c r="AD84" s="79" t="s">
        <v>92</v>
      </c>
      <c r="AE84" s="79">
        <v>0</v>
      </c>
      <c r="AF84" s="79">
        <v>0</v>
      </c>
      <c r="AG84" s="79">
        <v>0</v>
      </c>
      <c r="AH84" s="80" t="s">
        <v>113</v>
      </c>
    </row>
    <row r="85" spans="22:34" ht="12.75">
      <c r="V85" s="78" t="s">
        <v>63</v>
      </c>
      <c r="W85" s="79" t="s">
        <v>92</v>
      </c>
      <c r="X85" s="79">
        <v>0</v>
      </c>
      <c r="Y85" s="79">
        <v>0</v>
      </c>
      <c r="Z85" s="79">
        <v>0</v>
      </c>
      <c r="AA85" s="80" t="s">
        <v>115</v>
      </c>
      <c r="AC85" s="78" t="s">
        <v>88</v>
      </c>
      <c r="AD85" s="79" t="s">
        <v>92</v>
      </c>
      <c r="AE85" s="79">
        <v>0</v>
      </c>
      <c r="AF85" s="79">
        <v>0</v>
      </c>
      <c r="AG85" s="79">
        <v>0</v>
      </c>
      <c r="AH85" s="80" t="s">
        <v>114</v>
      </c>
    </row>
    <row r="86" spans="22:34" ht="12.75">
      <c r="V86" s="78" t="s">
        <v>116</v>
      </c>
      <c r="W86" s="79" t="s">
        <v>92</v>
      </c>
      <c r="X86" s="79">
        <v>0</v>
      </c>
      <c r="Y86" s="79">
        <v>0</v>
      </c>
      <c r="Z86" s="79">
        <v>0</v>
      </c>
      <c r="AA86" s="83" t="s">
        <v>117</v>
      </c>
      <c r="AC86" s="78" t="s">
        <v>63</v>
      </c>
      <c r="AD86" s="79" t="s">
        <v>92</v>
      </c>
      <c r="AE86" s="79">
        <v>0</v>
      </c>
      <c r="AF86" s="79">
        <v>0</v>
      </c>
      <c r="AG86" s="79">
        <v>0</v>
      </c>
      <c r="AH86" s="80" t="s">
        <v>115</v>
      </c>
    </row>
    <row r="87" spans="22:34" ht="12.75">
      <c r="V87" s="78" t="s">
        <v>118</v>
      </c>
      <c r="W87" s="79" t="s">
        <v>92</v>
      </c>
      <c r="X87" s="79">
        <v>0</v>
      </c>
      <c r="Y87" s="79">
        <v>0</v>
      </c>
      <c r="Z87" s="79">
        <v>0</v>
      </c>
      <c r="AA87" s="80" t="s">
        <v>119</v>
      </c>
      <c r="AC87" s="78" t="s">
        <v>116</v>
      </c>
      <c r="AD87" s="79" t="s">
        <v>92</v>
      </c>
      <c r="AE87" s="79">
        <v>0</v>
      </c>
      <c r="AF87" s="79">
        <v>0</v>
      </c>
      <c r="AG87" s="79">
        <v>0</v>
      </c>
      <c r="AH87" s="83" t="s">
        <v>117</v>
      </c>
    </row>
    <row r="88" spans="22:34" ht="12.75">
      <c r="V88" s="78" t="s">
        <v>66</v>
      </c>
      <c r="W88" s="79" t="s">
        <v>92</v>
      </c>
      <c r="X88" s="79">
        <v>0</v>
      </c>
      <c r="Y88" s="79">
        <v>0</v>
      </c>
      <c r="Z88" s="79">
        <v>0</v>
      </c>
      <c r="AA88" s="83" t="s">
        <v>120</v>
      </c>
      <c r="AC88" s="78" t="s">
        <v>118</v>
      </c>
      <c r="AD88" s="79" t="s">
        <v>92</v>
      </c>
      <c r="AE88" s="79">
        <v>0</v>
      </c>
      <c r="AF88" s="79">
        <v>0</v>
      </c>
      <c r="AG88" s="79">
        <v>0</v>
      </c>
      <c r="AH88" s="80" t="s">
        <v>119</v>
      </c>
    </row>
    <row r="89" spans="22:34" ht="12.75">
      <c r="V89" s="81" t="s">
        <v>121</v>
      </c>
      <c r="W89" s="79" t="s">
        <v>33</v>
      </c>
      <c r="X89" s="79" t="s">
        <v>33</v>
      </c>
      <c r="Y89" s="79" t="s">
        <v>33</v>
      </c>
      <c r="Z89" s="79" t="s">
        <v>33</v>
      </c>
      <c r="AA89" s="80"/>
      <c r="AC89" s="78" t="s">
        <v>66</v>
      </c>
      <c r="AD89" s="79" t="s">
        <v>92</v>
      </c>
      <c r="AE89" s="79">
        <v>0</v>
      </c>
      <c r="AF89" s="79">
        <v>0</v>
      </c>
      <c r="AG89" s="79">
        <v>0</v>
      </c>
      <c r="AH89" s="83" t="s">
        <v>120</v>
      </c>
    </row>
    <row r="90" spans="22:34" ht="12.75">
      <c r="V90" s="78" t="s">
        <v>53</v>
      </c>
      <c r="W90" s="79" t="s">
        <v>92</v>
      </c>
      <c r="X90" s="79">
        <v>0</v>
      </c>
      <c r="Y90" s="79">
        <v>0</v>
      </c>
      <c r="Z90" s="79">
        <v>0</v>
      </c>
      <c r="AA90" s="83" t="s">
        <v>119</v>
      </c>
      <c r="AC90" s="81" t="s">
        <v>121</v>
      </c>
      <c r="AD90" s="79" t="s">
        <v>33</v>
      </c>
      <c r="AE90" s="79" t="s">
        <v>33</v>
      </c>
      <c r="AF90" s="79" t="s">
        <v>33</v>
      </c>
      <c r="AG90" s="79" t="s">
        <v>33</v>
      </c>
      <c r="AH90" s="80"/>
    </row>
    <row r="91" spans="22:34" ht="12.75">
      <c r="V91" s="78" t="s">
        <v>59</v>
      </c>
      <c r="W91" s="79" t="s">
        <v>92</v>
      </c>
      <c r="X91" s="79">
        <v>0</v>
      </c>
      <c r="Y91" s="79">
        <v>0</v>
      </c>
      <c r="Z91" s="79">
        <v>0</v>
      </c>
      <c r="AA91" s="83" t="s">
        <v>122</v>
      </c>
      <c r="AC91" s="78" t="s">
        <v>53</v>
      </c>
      <c r="AD91" s="79" t="s">
        <v>92</v>
      </c>
      <c r="AE91" s="79">
        <v>0</v>
      </c>
      <c r="AF91" s="79">
        <v>0</v>
      </c>
      <c r="AG91" s="79">
        <v>0</v>
      </c>
      <c r="AH91" s="83" t="s">
        <v>119</v>
      </c>
    </row>
    <row r="92" spans="22:34" ht="12.75">
      <c r="V92" s="78" t="s">
        <v>60</v>
      </c>
      <c r="W92" s="79" t="s">
        <v>92</v>
      </c>
      <c r="X92" s="79">
        <v>0</v>
      </c>
      <c r="Y92" s="79">
        <v>0</v>
      </c>
      <c r="Z92" s="79">
        <v>0</v>
      </c>
      <c r="AA92" s="80" t="s">
        <v>123</v>
      </c>
      <c r="AC92" s="78" t="s">
        <v>59</v>
      </c>
      <c r="AD92" s="79" t="s">
        <v>92</v>
      </c>
      <c r="AE92" s="79">
        <v>0</v>
      </c>
      <c r="AF92" s="79">
        <v>0</v>
      </c>
      <c r="AG92" s="79">
        <v>0</v>
      </c>
      <c r="AH92" s="83" t="s">
        <v>122</v>
      </c>
    </row>
    <row r="93" spans="22:34" ht="12.75">
      <c r="V93" s="78" t="s">
        <v>61</v>
      </c>
      <c r="W93" s="79" t="s">
        <v>92</v>
      </c>
      <c r="X93" s="79">
        <v>0</v>
      </c>
      <c r="Y93" s="79">
        <v>0</v>
      </c>
      <c r="Z93" s="79">
        <v>0</v>
      </c>
      <c r="AA93" s="80" t="s">
        <v>124</v>
      </c>
      <c r="AC93" s="78" t="s">
        <v>60</v>
      </c>
      <c r="AD93" s="79" t="s">
        <v>92</v>
      </c>
      <c r="AE93" s="79">
        <v>0</v>
      </c>
      <c r="AF93" s="79">
        <v>0</v>
      </c>
      <c r="AG93" s="79">
        <v>0</v>
      </c>
      <c r="AH93" s="80" t="s">
        <v>123</v>
      </c>
    </row>
    <row r="94" spans="22:34" ht="12.75">
      <c r="V94" s="78" t="s">
        <v>55</v>
      </c>
      <c r="W94" s="79" t="s">
        <v>92</v>
      </c>
      <c r="X94" s="79">
        <v>0</v>
      </c>
      <c r="Y94" s="79">
        <v>0</v>
      </c>
      <c r="Z94" s="79">
        <v>0</v>
      </c>
      <c r="AA94" s="83" t="s">
        <v>125</v>
      </c>
      <c r="AC94" s="78" t="s">
        <v>61</v>
      </c>
      <c r="AD94" s="79" t="s">
        <v>92</v>
      </c>
      <c r="AE94" s="79">
        <v>0</v>
      </c>
      <c r="AF94" s="79">
        <v>0</v>
      </c>
      <c r="AG94" s="79">
        <v>0</v>
      </c>
      <c r="AH94" s="80" t="s">
        <v>124</v>
      </c>
    </row>
    <row r="95" spans="22:34" ht="12.75">
      <c r="V95" s="78" t="s">
        <v>62</v>
      </c>
      <c r="W95" s="79" t="s">
        <v>92</v>
      </c>
      <c r="X95" s="79">
        <v>0</v>
      </c>
      <c r="Y95" s="79">
        <v>0</v>
      </c>
      <c r="Z95" s="79">
        <v>0</v>
      </c>
      <c r="AA95" s="83" t="s">
        <v>126</v>
      </c>
      <c r="AC95" s="78" t="s">
        <v>55</v>
      </c>
      <c r="AD95" s="79" t="s">
        <v>92</v>
      </c>
      <c r="AE95" s="79">
        <v>0</v>
      </c>
      <c r="AF95" s="79">
        <v>0</v>
      </c>
      <c r="AG95" s="79">
        <v>0</v>
      </c>
      <c r="AH95" s="83" t="s">
        <v>125</v>
      </c>
    </row>
    <row r="96" spans="22:34" ht="12.75">
      <c r="V96" s="78" t="s">
        <v>168</v>
      </c>
      <c r="W96" s="79" t="s">
        <v>92</v>
      </c>
      <c r="X96" s="79">
        <v>0</v>
      </c>
      <c r="Y96" s="79">
        <v>0</v>
      </c>
      <c r="Z96" s="79">
        <v>0</v>
      </c>
      <c r="AA96" s="83" t="s">
        <v>167</v>
      </c>
      <c r="AC96" s="78" t="s">
        <v>62</v>
      </c>
      <c r="AD96" s="79" t="s">
        <v>92</v>
      </c>
      <c r="AE96" s="79">
        <v>0</v>
      </c>
      <c r="AF96" s="79">
        <v>0</v>
      </c>
      <c r="AG96" s="79">
        <v>0</v>
      </c>
      <c r="AH96" s="83" t="s">
        <v>126</v>
      </c>
    </row>
    <row r="97" spans="22:34" ht="12.75">
      <c r="V97" s="78" t="s">
        <v>64</v>
      </c>
      <c r="W97" s="79" t="s">
        <v>92</v>
      </c>
      <c r="X97" s="79">
        <v>0</v>
      </c>
      <c r="Y97" s="79">
        <v>0</v>
      </c>
      <c r="Z97" s="79">
        <v>0</v>
      </c>
      <c r="AA97" s="83" t="s">
        <v>127</v>
      </c>
      <c r="AC97" s="78" t="s">
        <v>168</v>
      </c>
      <c r="AD97" s="79" t="s">
        <v>92</v>
      </c>
      <c r="AE97" s="79">
        <v>0</v>
      </c>
      <c r="AF97" s="79">
        <v>0</v>
      </c>
      <c r="AG97" s="79">
        <v>0</v>
      </c>
      <c r="AH97" s="83" t="s">
        <v>167</v>
      </c>
    </row>
    <row r="98" spans="22:34" ht="12.75">
      <c r="V98" s="84" t="s">
        <v>150</v>
      </c>
      <c r="W98" s="79" t="s">
        <v>92</v>
      </c>
      <c r="X98" s="79">
        <v>0</v>
      </c>
      <c r="Y98" s="79">
        <v>0</v>
      </c>
      <c r="Z98" s="79">
        <v>0</v>
      </c>
      <c r="AA98" s="85" t="s">
        <v>151</v>
      </c>
      <c r="AC98" s="78" t="s">
        <v>64</v>
      </c>
      <c r="AD98" s="79" t="s">
        <v>92</v>
      </c>
      <c r="AE98" s="79">
        <v>0</v>
      </c>
      <c r="AF98" s="79">
        <v>0</v>
      </c>
      <c r="AG98" s="79">
        <v>0</v>
      </c>
      <c r="AH98" s="83" t="s">
        <v>127</v>
      </c>
    </row>
    <row r="99" spans="22:34" ht="12.75">
      <c r="V99" s="78" t="s">
        <v>65</v>
      </c>
      <c r="W99" s="79" t="s">
        <v>92</v>
      </c>
      <c r="X99" s="79">
        <v>0</v>
      </c>
      <c r="Y99" s="79">
        <v>0</v>
      </c>
      <c r="Z99" s="79">
        <v>0</v>
      </c>
      <c r="AA99" s="83" t="s">
        <v>128</v>
      </c>
      <c r="AC99" s="84" t="s">
        <v>150</v>
      </c>
      <c r="AD99" s="79" t="s">
        <v>92</v>
      </c>
      <c r="AE99" s="79">
        <v>0</v>
      </c>
      <c r="AF99" s="79">
        <v>0</v>
      </c>
      <c r="AG99" s="79">
        <v>0</v>
      </c>
      <c r="AH99" s="85" t="s">
        <v>151</v>
      </c>
    </row>
    <row r="100" spans="22:34" ht="12.75">
      <c r="V100" s="81" t="s">
        <v>129</v>
      </c>
      <c r="W100" s="79" t="s">
        <v>33</v>
      </c>
      <c r="X100" s="79" t="s">
        <v>33</v>
      </c>
      <c r="Y100" s="79" t="s">
        <v>33</v>
      </c>
      <c r="Z100" s="79" t="s">
        <v>33</v>
      </c>
      <c r="AA100" s="80"/>
      <c r="AC100" s="78" t="s">
        <v>65</v>
      </c>
      <c r="AD100" s="79" t="s">
        <v>92</v>
      </c>
      <c r="AE100" s="79">
        <v>0</v>
      </c>
      <c r="AF100" s="79">
        <v>0</v>
      </c>
      <c r="AG100" s="79">
        <v>0</v>
      </c>
      <c r="AH100" s="83" t="s">
        <v>128</v>
      </c>
    </row>
    <row r="101" spans="22:34" ht="12.75">
      <c r="V101" s="78" t="s">
        <v>130</v>
      </c>
      <c r="W101" s="79" t="s">
        <v>92</v>
      </c>
      <c r="X101" s="79">
        <v>0</v>
      </c>
      <c r="Y101" s="79">
        <v>0</v>
      </c>
      <c r="Z101" s="79">
        <v>0</v>
      </c>
      <c r="AA101" s="83">
        <v>11000</v>
      </c>
      <c r="AC101" s="81" t="s">
        <v>129</v>
      </c>
      <c r="AD101" s="79" t="s">
        <v>33</v>
      </c>
      <c r="AE101" s="79" t="s">
        <v>33</v>
      </c>
      <c r="AF101" s="79" t="s">
        <v>33</v>
      </c>
      <c r="AG101" s="79" t="s">
        <v>33</v>
      </c>
      <c r="AH101" s="80"/>
    </row>
    <row r="102" spans="22:34" ht="12.75">
      <c r="V102" s="78" t="s">
        <v>68</v>
      </c>
      <c r="W102" s="79" t="s">
        <v>92</v>
      </c>
      <c r="X102" s="79">
        <v>0</v>
      </c>
      <c r="Y102" s="79">
        <v>0</v>
      </c>
      <c r="Z102" s="79">
        <v>0</v>
      </c>
      <c r="AA102" s="80" t="s">
        <v>131</v>
      </c>
      <c r="AC102" s="78" t="s">
        <v>130</v>
      </c>
      <c r="AD102" s="79" t="s">
        <v>92</v>
      </c>
      <c r="AE102" s="79">
        <v>0</v>
      </c>
      <c r="AF102" s="79">
        <v>0</v>
      </c>
      <c r="AG102" s="79">
        <v>0</v>
      </c>
      <c r="AH102" s="83">
        <v>11000</v>
      </c>
    </row>
    <row r="103" spans="22:34" ht="12.75">
      <c r="V103" s="78" t="s">
        <v>71</v>
      </c>
      <c r="W103" s="79" t="s">
        <v>92</v>
      </c>
      <c r="X103" s="79">
        <v>0</v>
      </c>
      <c r="Y103" s="79">
        <v>0</v>
      </c>
      <c r="Z103" s="79">
        <v>0</v>
      </c>
      <c r="AA103" s="80" t="s">
        <v>133</v>
      </c>
      <c r="AC103" s="78" t="s">
        <v>68</v>
      </c>
      <c r="AD103" s="79" t="s">
        <v>92</v>
      </c>
      <c r="AE103" s="79">
        <v>0</v>
      </c>
      <c r="AF103" s="79">
        <v>0</v>
      </c>
      <c r="AG103" s="79">
        <v>0</v>
      </c>
      <c r="AH103" s="80" t="s">
        <v>131</v>
      </c>
    </row>
    <row r="104" spans="22:34" ht="12.75">
      <c r="V104" s="84" t="s">
        <v>152</v>
      </c>
      <c r="W104" s="79" t="s">
        <v>92</v>
      </c>
      <c r="X104" s="79">
        <v>0</v>
      </c>
      <c r="Y104" s="79">
        <v>0</v>
      </c>
      <c r="Z104" s="79">
        <v>0</v>
      </c>
      <c r="AA104" s="86" t="s">
        <v>153</v>
      </c>
      <c r="AC104" s="78" t="s">
        <v>71</v>
      </c>
      <c r="AD104" s="79" t="s">
        <v>92</v>
      </c>
      <c r="AE104" s="79">
        <v>0</v>
      </c>
      <c r="AF104" s="79">
        <v>0</v>
      </c>
      <c r="AG104" s="79">
        <v>0</v>
      </c>
      <c r="AH104" s="80" t="s">
        <v>133</v>
      </c>
    </row>
    <row r="105" spans="22:34" ht="12.75">
      <c r="V105" s="78" t="s">
        <v>134</v>
      </c>
      <c r="W105" s="79" t="s">
        <v>92</v>
      </c>
      <c r="X105" s="79">
        <v>0</v>
      </c>
      <c r="Y105" s="79">
        <v>0</v>
      </c>
      <c r="Z105" s="79">
        <v>0</v>
      </c>
      <c r="AA105" s="86" t="s">
        <v>135</v>
      </c>
      <c r="AC105" s="84" t="s">
        <v>152</v>
      </c>
      <c r="AD105" s="79" t="s">
        <v>92</v>
      </c>
      <c r="AE105" s="79">
        <v>0</v>
      </c>
      <c r="AF105" s="79">
        <v>0</v>
      </c>
      <c r="AG105" s="79">
        <v>0</v>
      </c>
      <c r="AH105" s="86" t="s">
        <v>153</v>
      </c>
    </row>
    <row r="106" spans="22:34" ht="12.75">
      <c r="V106" s="84" t="s">
        <v>156</v>
      </c>
      <c r="W106" s="87" t="s">
        <v>92</v>
      </c>
      <c r="X106" s="79">
        <v>0</v>
      </c>
      <c r="Y106" s="79">
        <v>0</v>
      </c>
      <c r="Z106" s="79">
        <v>0</v>
      </c>
      <c r="AA106" s="86" t="s">
        <v>157</v>
      </c>
      <c r="AC106" s="78" t="s">
        <v>134</v>
      </c>
      <c r="AD106" s="79" t="s">
        <v>92</v>
      </c>
      <c r="AE106" s="79">
        <v>0</v>
      </c>
      <c r="AF106" s="79">
        <v>0</v>
      </c>
      <c r="AG106" s="79">
        <v>0</v>
      </c>
      <c r="AH106" s="86" t="s">
        <v>135</v>
      </c>
    </row>
    <row r="107" spans="22:34" ht="12.75">
      <c r="V107" s="78" t="s">
        <v>138</v>
      </c>
      <c r="W107" s="79" t="s">
        <v>92</v>
      </c>
      <c r="X107" s="79">
        <v>0</v>
      </c>
      <c r="Y107" s="79">
        <v>0</v>
      </c>
      <c r="Z107" s="79">
        <v>0</v>
      </c>
      <c r="AA107" s="80" t="s">
        <v>139</v>
      </c>
      <c r="AC107" s="84" t="s">
        <v>156</v>
      </c>
      <c r="AD107" s="87" t="s">
        <v>92</v>
      </c>
      <c r="AE107" s="79">
        <v>0</v>
      </c>
      <c r="AF107" s="79">
        <v>0</v>
      </c>
      <c r="AG107" s="79">
        <v>0</v>
      </c>
      <c r="AH107" s="86" t="s">
        <v>157</v>
      </c>
    </row>
    <row r="108" spans="22:34" ht="12.75">
      <c r="V108" s="81" t="s">
        <v>136</v>
      </c>
      <c r="W108" s="79" t="s">
        <v>33</v>
      </c>
      <c r="X108" s="79" t="s">
        <v>33</v>
      </c>
      <c r="Y108" s="79" t="s">
        <v>33</v>
      </c>
      <c r="Z108" s="79" t="s">
        <v>33</v>
      </c>
      <c r="AA108" s="80"/>
      <c r="AC108" s="78" t="s">
        <v>138</v>
      </c>
      <c r="AD108" s="79" t="s">
        <v>92</v>
      </c>
      <c r="AE108" s="79">
        <v>0</v>
      </c>
      <c r="AF108" s="79">
        <v>0</v>
      </c>
      <c r="AG108" s="79">
        <v>0</v>
      </c>
      <c r="AH108" s="80" t="s">
        <v>139</v>
      </c>
    </row>
    <row r="109" spans="22:34" ht="12.75">
      <c r="V109" s="84" t="s">
        <v>148</v>
      </c>
      <c r="W109" s="79" t="s">
        <v>92</v>
      </c>
      <c r="X109" s="79">
        <v>0</v>
      </c>
      <c r="Y109" s="79">
        <v>0</v>
      </c>
      <c r="Z109" s="79">
        <v>0</v>
      </c>
      <c r="AA109" s="86" t="s">
        <v>149</v>
      </c>
      <c r="AC109" s="81" t="s">
        <v>136</v>
      </c>
      <c r="AD109" s="79" t="s">
        <v>33</v>
      </c>
      <c r="AE109" s="79" t="s">
        <v>33</v>
      </c>
      <c r="AF109" s="79" t="s">
        <v>33</v>
      </c>
      <c r="AG109" s="79" t="s">
        <v>33</v>
      </c>
      <c r="AH109" s="80"/>
    </row>
    <row r="110" spans="22:34" ht="12.75">
      <c r="V110" s="78" t="s">
        <v>69</v>
      </c>
      <c r="W110" s="79" t="s">
        <v>92</v>
      </c>
      <c r="X110" s="79">
        <v>0</v>
      </c>
      <c r="Y110" s="79">
        <v>0</v>
      </c>
      <c r="Z110" s="79">
        <v>0</v>
      </c>
      <c r="AA110" s="80" t="s">
        <v>132</v>
      </c>
      <c r="AC110" s="84" t="s">
        <v>148</v>
      </c>
      <c r="AD110" s="79" t="s">
        <v>92</v>
      </c>
      <c r="AE110" s="79">
        <v>0</v>
      </c>
      <c r="AF110" s="79">
        <v>0</v>
      </c>
      <c r="AG110" s="79">
        <v>0</v>
      </c>
      <c r="AH110" s="86" t="s">
        <v>149</v>
      </c>
    </row>
    <row r="111" spans="22:34" ht="12.75">
      <c r="V111" s="84" t="s">
        <v>154</v>
      </c>
      <c r="W111" s="79" t="s">
        <v>92</v>
      </c>
      <c r="X111" s="79">
        <v>0</v>
      </c>
      <c r="Y111" s="79">
        <v>0</v>
      </c>
      <c r="Z111" s="79">
        <v>0</v>
      </c>
      <c r="AA111" s="86" t="s">
        <v>155</v>
      </c>
      <c r="AC111" s="78" t="s">
        <v>69</v>
      </c>
      <c r="AD111" s="79" t="s">
        <v>92</v>
      </c>
      <c r="AE111" s="79">
        <v>0</v>
      </c>
      <c r="AF111" s="79">
        <v>0</v>
      </c>
      <c r="AG111" s="79">
        <v>0</v>
      </c>
      <c r="AH111" s="80" t="s">
        <v>132</v>
      </c>
    </row>
    <row r="112" spans="22:34" ht="12.75">
      <c r="V112" s="78" t="s">
        <v>70</v>
      </c>
      <c r="W112" s="79" t="s">
        <v>92</v>
      </c>
      <c r="X112" s="79">
        <v>0</v>
      </c>
      <c r="Y112" s="79">
        <v>0</v>
      </c>
      <c r="Z112" s="79">
        <v>0</v>
      </c>
      <c r="AA112" s="80" t="s">
        <v>137</v>
      </c>
      <c r="AC112" s="84" t="s">
        <v>154</v>
      </c>
      <c r="AD112" s="79" t="s">
        <v>92</v>
      </c>
      <c r="AE112" s="79">
        <v>0</v>
      </c>
      <c r="AF112" s="79">
        <v>0</v>
      </c>
      <c r="AG112" s="79">
        <v>0</v>
      </c>
      <c r="AH112" s="86" t="s">
        <v>155</v>
      </c>
    </row>
    <row r="113" spans="22:34" ht="12.75">
      <c r="V113" s="81" t="s">
        <v>140</v>
      </c>
      <c r="W113" s="79" t="s">
        <v>33</v>
      </c>
      <c r="X113" s="79" t="s">
        <v>33</v>
      </c>
      <c r="Y113" s="79" t="s">
        <v>33</v>
      </c>
      <c r="Z113" s="79" t="s">
        <v>33</v>
      </c>
      <c r="AA113" s="80"/>
      <c r="AC113" s="78" t="s">
        <v>70</v>
      </c>
      <c r="AD113" s="79" t="s">
        <v>92</v>
      </c>
      <c r="AE113" s="79">
        <v>0</v>
      </c>
      <c r="AF113" s="79">
        <v>0</v>
      </c>
      <c r="AG113" s="79">
        <v>0</v>
      </c>
      <c r="AH113" s="80" t="s">
        <v>137</v>
      </c>
    </row>
    <row r="114" spans="22:34" ht="12.75">
      <c r="V114" s="78" t="s">
        <v>141</v>
      </c>
      <c r="W114" s="79" t="s">
        <v>92</v>
      </c>
      <c r="X114" s="79">
        <v>0</v>
      </c>
      <c r="Y114" s="79">
        <v>0</v>
      </c>
      <c r="Z114" s="79">
        <v>0</v>
      </c>
      <c r="AA114" s="80" t="s">
        <v>142</v>
      </c>
      <c r="AC114" s="81" t="s">
        <v>140</v>
      </c>
      <c r="AD114" s="79" t="s">
        <v>33</v>
      </c>
      <c r="AE114" s="79" t="s">
        <v>33</v>
      </c>
      <c r="AF114" s="79" t="s">
        <v>33</v>
      </c>
      <c r="AG114" s="79" t="s">
        <v>33</v>
      </c>
      <c r="AH114" s="80"/>
    </row>
    <row r="115" spans="22:34" ht="12.75">
      <c r="V115" s="78" t="s">
        <v>143</v>
      </c>
      <c r="W115" s="79" t="s">
        <v>92</v>
      </c>
      <c r="X115" s="79">
        <v>0</v>
      </c>
      <c r="Y115" s="79">
        <v>0</v>
      </c>
      <c r="Z115" s="79">
        <v>0</v>
      </c>
      <c r="AA115" s="80" t="s">
        <v>144</v>
      </c>
      <c r="AC115" s="78" t="s">
        <v>141</v>
      </c>
      <c r="AD115" s="79" t="s">
        <v>92</v>
      </c>
      <c r="AE115" s="79">
        <v>0</v>
      </c>
      <c r="AF115" s="79">
        <v>0</v>
      </c>
      <c r="AG115" s="79">
        <v>0</v>
      </c>
      <c r="AH115" s="80" t="s">
        <v>142</v>
      </c>
    </row>
    <row r="116" spans="22:34" ht="12.75">
      <c r="V116" s="78" t="s">
        <v>145</v>
      </c>
      <c r="W116" s="79" t="s">
        <v>92</v>
      </c>
      <c r="X116" s="79">
        <v>0</v>
      </c>
      <c r="Y116" s="79">
        <v>0</v>
      </c>
      <c r="Z116" s="79">
        <v>0</v>
      </c>
      <c r="AA116" s="83" t="s">
        <v>146</v>
      </c>
      <c r="AC116" s="78" t="s">
        <v>143</v>
      </c>
      <c r="AD116" s="79" t="s">
        <v>92</v>
      </c>
      <c r="AE116" s="79">
        <v>0</v>
      </c>
      <c r="AF116" s="79">
        <v>0</v>
      </c>
      <c r="AG116" s="79">
        <v>0</v>
      </c>
      <c r="AH116" s="80" t="s">
        <v>144</v>
      </c>
    </row>
    <row r="117" spans="29:34" ht="12.75">
      <c r="AC117" s="78" t="s">
        <v>145</v>
      </c>
      <c r="AD117" s="79" t="s">
        <v>92</v>
      </c>
      <c r="AE117" s="79">
        <v>0</v>
      </c>
      <c r="AF117" s="79">
        <v>0</v>
      </c>
      <c r="AG117" s="79">
        <v>0</v>
      </c>
      <c r="AH117" s="83" t="s">
        <v>146</v>
      </c>
    </row>
  </sheetData>
  <sheetProtection password="CD0A" sheet="1" insertColumns="0" insertRows="0" insertHyperlinks="0" deleteColumns="0" deleteRows="0" selectLockedCells="1" sort="0" autoFilter="0" pivotTables="0"/>
  <mergeCells count="10">
    <mergeCell ref="M5:P5"/>
    <mergeCell ref="M6:P6"/>
    <mergeCell ref="B1:B2"/>
    <mergeCell ref="A9:G9"/>
    <mergeCell ref="K9:P9"/>
    <mergeCell ref="C4:H4"/>
    <mergeCell ref="C5:H5"/>
    <mergeCell ref="C6:H6"/>
    <mergeCell ref="C1:L1"/>
    <mergeCell ref="C2:L2"/>
  </mergeCells>
  <conditionalFormatting sqref="D11:D20">
    <cfRule type="cellIs" priority="1" dxfId="6" operator="between" stopIfTrue="1">
      <formula>0</formula>
      <formula>0</formula>
    </cfRule>
  </conditionalFormatting>
  <dataValidations count="10">
    <dataValidation type="list" allowBlank="1" showInputMessage="1" showErrorMessage="1" sqref="Q11:Q20 G11:G20">
      <formula1>"*"</formula1>
    </dataValidation>
    <dataValidation type="list" allowBlank="1" showInputMessage="1" showErrorMessage="1" sqref="K9:P9">
      <formula1>"LIBRE ( L )"</formula1>
    </dataValidation>
    <dataValidation type="list" allowBlank="1" showInputMessage="1" showErrorMessage="1" sqref="B11:B19">
      <formula1>figure_E11</formula1>
    </dataValidation>
    <dataValidation type="list" allowBlank="1" showInputMessage="1" showErrorMessage="1" sqref="M11:M20 C11:C20">
      <formula1>position</formula1>
    </dataValidation>
    <dataValidation type="list" allowBlank="1" showInputMessage="1" showErrorMessage="1" sqref="M6">
      <formula1>"FILLE,GARCON"</formula1>
    </dataValidation>
    <dataValidation allowBlank="1" showErrorMessage="1" prompt="BEN [1,5 : 4,1]&#10;MIN [2,7 : 4,1]" sqref="N21"/>
    <dataValidation type="list" allowBlank="1" showInputMessage="1" showErrorMessage="1" sqref="A9:G9">
      <formula1>"LIBRE ( L* )"</formula1>
    </dataValidation>
    <dataValidation type="list" allowBlank="1" showInputMessage="1" showErrorMessage="1" sqref="L11:L20">
      <formula1>figure_NA</formula1>
    </dataValidation>
    <dataValidation allowBlank="1" showErrorMessage="1" sqref="D21"/>
    <dataValidation type="list" allowBlank="1" showInputMessage="1" showErrorMessage="1" sqref="B20">
      <formula1>figure_E11_10</formula1>
    </dataValidation>
  </dataValidations>
  <printOptions horizontalCentered="1" verticalCentered="1"/>
  <pageMargins left="0.5118110236220472" right="0.5511811023622047" top="0.17" bottom="0.1968503937007874" header="0.23" footer="0.29"/>
  <pageSetup fitToHeight="1" fitToWidth="1" horizontalDpi="360" verticalDpi="360" orientation="landscape" paperSize="9" scale="86" r:id="rId2"/>
  <headerFooter alignWithMargins="0">
    <oddFooter>&amp;R&amp;"Arial,Italique"&amp;9@Tous droits réservés E.NGUYEN-BA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G116"/>
  <sheetViews>
    <sheetView zoomScale="90" zoomScaleNormal="90" zoomScalePageLayoutView="0" workbookViewId="0" topLeftCell="A1">
      <selection activeCell="B11" sqref="B11"/>
    </sheetView>
  </sheetViews>
  <sheetFormatPr defaultColWidth="11.421875" defaultRowHeight="12.75"/>
  <cols>
    <col min="1" max="1" width="5.28125" style="2" customWidth="1"/>
    <col min="2" max="2" width="30.8515625" style="2" bestFit="1" customWidth="1"/>
    <col min="3" max="3" width="6.140625" style="2" customWidth="1"/>
    <col min="4" max="4" width="11.421875" style="2" customWidth="1"/>
    <col min="5" max="5" width="6.421875" style="2" hidden="1" customWidth="1"/>
    <col min="6" max="6" width="11.421875" style="2" customWidth="1"/>
    <col min="7" max="7" width="3.7109375" style="2" bestFit="1" customWidth="1"/>
    <col min="8" max="8" width="11.421875" style="2" customWidth="1"/>
    <col min="9" max="9" width="19.28125" style="2" hidden="1" customWidth="1"/>
    <col min="10" max="10" width="0" style="2" hidden="1" customWidth="1"/>
    <col min="11" max="11" width="5.28125" style="2" customWidth="1"/>
    <col min="12" max="12" width="30.8515625" style="2" bestFit="1" customWidth="1"/>
    <col min="13" max="13" width="6.00390625" style="2" customWidth="1"/>
    <col min="14" max="14" width="11.421875" style="2" customWidth="1"/>
    <col min="15" max="15" width="7.7109375" style="2" customWidth="1"/>
    <col min="16" max="16" width="11.421875" style="2" customWidth="1"/>
    <col min="17" max="17" width="3.7109375" style="2" customWidth="1"/>
    <col min="18" max="18" width="8.00390625" style="2" customWidth="1"/>
    <col min="19" max="19" width="19.28125" style="2" hidden="1" customWidth="1"/>
    <col min="20" max="21" width="11.421875" style="2" hidden="1" customWidth="1"/>
    <col min="22" max="22" width="49.8515625" style="2" hidden="1" customWidth="1"/>
    <col min="23" max="25" width="9.7109375" style="2" hidden="1" customWidth="1"/>
    <col min="26" max="26" width="9.140625" style="2" hidden="1" customWidth="1"/>
    <col min="27" max="27" width="9.8515625" style="2" hidden="1" customWidth="1"/>
    <col min="28" max="28" width="11.421875" style="2" hidden="1" customWidth="1"/>
    <col min="29" max="29" width="49.8515625" style="2" hidden="1" customWidth="1"/>
    <col min="30" max="30" width="9.7109375" style="2" hidden="1" customWidth="1"/>
    <col min="31" max="31" width="13.7109375" style="2" hidden="1" customWidth="1"/>
    <col min="32" max="33" width="11.421875" style="2" hidden="1" customWidth="1"/>
    <col min="34" max="34" width="11.421875" style="2" customWidth="1"/>
    <col min="35" max="16384" width="11.421875" style="2" customWidth="1"/>
  </cols>
  <sheetData>
    <row r="1" spans="1:20" ht="47.25" customHeight="1">
      <c r="A1" s="1"/>
      <c r="B1" s="142" t="s">
        <v>0</v>
      </c>
      <c r="C1" s="161" t="s">
        <v>1</v>
      </c>
      <c r="D1" s="161"/>
      <c r="E1" s="161"/>
      <c r="F1" s="161"/>
      <c r="G1" s="161"/>
      <c r="H1" s="161"/>
      <c r="I1" s="161"/>
      <c r="J1" s="161"/>
      <c r="K1" s="161"/>
      <c r="L1" s="161"/>
      <c r="M1" s="1"/>
      <c r="N1" s="1"/>
      <c r="O1" s="1"/>
      <c r="P1" s="1"/>
      <c r="Q1" s="1"/>
      <c r="R1" s="1"/>
      <c r="S1" s="1"/>
      <c r="T1" s="1"/>
    </row>
    <row r="2" spans="1:20" s="3" customFormat="1" ht="24.75" customHeight="1">
      <c r="A2" s="1"/>
      <c r="B2" s="142"/>
      <c r="C2" s="158" t="s">
        <v>177</v>
      </c>
      <c r="D2" s="159"/>
      <c r="E2" s="159"/>
      <c r="F2" s="159"/>
      <c r="G2" s="159"/>
      <c r="H2" s="159"/>
      <c r="I2" s="159"/>
      <c r="J2" s="159"/>
      <c r="K2" s="159"/>
      <c r="L2" s="159"/>
      <c r="M2" s="1"/>
      <c r="N2" s="1"/>
      <c r="O2" s="1"/>
      <c r="P2" s="1"/>
      <c r="Q2" s="1"/>
      <c r="R2" s="1"/>
      <c r="S2" s="1"/>
      <c r="T2" s="1"/>
    </row>
    <row r="3" spans="1:20" s="3" customFormat="1" ht="24" customHeight="1">
      <c r="A3" s="1"/>
      <c r="B3" s="4"/>
      <c r="D3" s="5"/>
      <c r="E3" s="6"/>
      <c r="F3" s="6"/>
      <c r="H3" s="5"/>
      <c r="I3" s="1"/>
      <c r="J3" s="1"/>
      <c r="K3" s="7"/>
      <c r="L3" s="6"/>
      <c r="M3" s="8"/>
      <c r="N3" s="8"/>
      <c r="O3" s="8"/>
      <c r="P3" s="1"/>
      <c r="Q3" s="1"/>
      <c r="R3" s="1"/>
      <c r="S3" s="1"/>
      <c r="T3" s="1"/>
    </row>
    <row r="4" spans="1:20" s="3" customFormat="1" ht="27">
      <c r="A4" s="1"/>
      <c r="B4" s="9" t="s">
        <v>2</v>
      </c>
      <c r="C4" s="144"/>
      <c r="D4" s="144"/>
      <c r="E4" s="144"/>
      <c r="F4" s="144"/>
      <c r="G4" s="144"/>
      <c r="H4" s="144"/>
      <c r="I4" s="1"/>
      <c r="J4" s="1"/>
      <c r="K4" s="1"/>
      <c r="L4" s="10"/>
      <c r="M4" s="8"/>
      <c r="N4" s="11"/>
      <c r="O4" s="11"/>
      <c r="P4" s="1"/>
      <c r="Q4" s="1"/>
      <c r="R4" s="1"/>
      <c r="S4" s="1"/>
      <c r="T4" s="1"/>
    </row>
    <row r="5" spans="1:20" s="3" customFormat="1" ht="23.25">
      <c r="A5" s="1"/>
      <c r="B5" s="9" t="s">
        <v>3</v>
      </c>
      <c r="C5" s="144"/>
      <c r="D5" s="144"/>
      <c r="E5" s="144"/>
      <c r="F5" s="144"/>
      <c r="G5" s="144"/>
      <c r="H5" s="144"/>
      <c r="I5" s="1"/>
      <c r="J5" s="1"/>
      <c r="K5" s="1"/>
      <c r="L5" s="9" t="s">
        <v>83</v>
      </c>
      <c r="M5" s="151" t="s">
        <v>179</v>
      </c>
      <c r="N5" s="151"/>
      <c r="O5" s="151"/>
      <c r="P5" s="151"/>
      <c r="Q5" s="1"/>
      <c r="R5" s="1"/>
      <c r="S5" s="1"/>
      <c r="T5" s="1"/>
    </row>
    <row r="6" spans="1:20" s="3" customFormat="1" ht="27.75" customHeight="1">
      <c r="A6" s="1"/>
      <c r="B6" s="9" t="s">
        <v>4</v>
      </c>
      <c r="C6" s="144"/>
      <c r="D6" s="144"/>
      <c r="E6" s="144"/>
      <c r="F6" s="144"/>
      <c r="G6" s="144"/>
      <c r="H6" s="144"/>
      <c r="I6" s="1"/>
      <c r="J6" s="1"/>
      <c r="K6" s="1"/>
      <c r="L6" s="9" t="s">
        <v>84</v>
      </c>
      <c r="M6" s="149"/>
      <c r="N6" s="149"/>
      <c r="O6" s="149"/>
      <c r="P6" s="149"/>
      <c r="Q6" s="1"/>
      <c r="R6" s="1"/>
      <c r="S6" s="1"/>
      <c r="T6" s="1"/>
    </row>
    <row r="7" spans="1:20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3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6.25" customHeight="1">
      <c r="A9" s="143" t="s">
        <v>174</v>
      </c>
      <c r="B9" s="143"/>
      <c r="C9" s="143"/>
      <c r="D9" s="143"/>
      <c r="E9" s="143"/>
      <c r="F9" s="143"/>
      <c r="G9" s="143"/>
      <c r="I9" s="1"/>
      <c r="J9" s="1"/>
      <c r="K9" s="143" t="s">
        <v>5</v>
      </c>
      <c r="L9" s="143"/>
      <c r="M9" s="143"/>
      <c r="N9" s="143"/>
      <c r="O9" s="143"/>
      <c r="P9" s="143"/>
      <c r="R9" s="1"/>
      <c r="S9" s="1"/>
      <c r="T9" s="1"/>
    </row>
    <row r="10" spans="1:20" s="3" customFormat="1" ht="38.25">
      <c r="A10" s="18" t="s">
        <v>6</v>
      </c>
      <c r="B10" s="1"/>
      <c r="C10" s="19" t="s">
        <v>7</v>
      </c>
      <c r="D10" s="20" t="s">
        <v>171</v>
      </c>
      <c r="E10" s="94" t="s">
        <v>166</v>
      </c>
      <c r="F10" s="21" t="s">
        <v>9</v>
      </c>
      <c r="G10" s="19" t="s">
        <v>73</v>
      </c>
      <c r="H10" s="1"/>
      <c r="I10" s="1"/>
      <c r="J10" s="1"/>
      <c r="K10" s="18" t="s">
        <v>6</v>
      </c>
      <c r="L10" s="1"/>
      <c r="M10" s="19" t="s">
        <v>7</v>
      </c>
      <c r="N10" s="20" t="s">
        <v>8</v>
      </c>
      <c r="O10" s="94" t="s">
        <v>166</v>
      </c>
      <c r="P10" s="21" t="s">
        <v>9</v>
      </c>
      <c r="Q10" s="1"/>
      <c r="R10" s="1"/>
      <c r="S10" s="1"/>
      <c r="T10" s="1"/>
    </row>
    <row r="11" spans="1:20" s="3" customFormat="1" ht="24" customHeight="1">
      <c r="A11" s="52">
        <v>1</v>
      </c>
      <c r="B11" s="23"/>
      <c r="C11" s="24"/>
      <c r="D11" s="25">
        <f aca="true" t="shared" si="0" ref="D11:D20">IF(B11="","",IF(B11="","",IF(C11="-",VLOOKUP(B11,matrice_diff_E13,2,FALSE),IF(C11="O",VLOOKUP(B11,matrice_diff_E13,3,FALSE),IF(C11="&lt;",VLOOKUP(B11,matrice_diff_E13,4,FALSE),IF(C11="/",VLOOKUP(B11,matrice_diff_E13,5,FALSE),VLOOKUP(B11,matrice_diff_E13,2,FALSE)))))))</f>
      </c>
      <c r="E11" s="93">
        <f>IF(B11="","",D11)</f>
      </c>
      <c r="F11" s="26">
        <f aca="true" t="shared" si="1" ref="F11:F20">IF(AND(J11&gt;1,NOT(ISBLANK(B11))),"REPETITION","")</f>
      </c>
      <c r="G11" s="27"/>
      <c r="H11" s="28">
        <f aca="true" t="shared" si="2" ref="H11:H20">IF(B11="","",CONCATENATE(VLOOKUP(B11,numerique_E13,6,FALSE)," ",C11))</f>
      </c>
      <c r="I11" s="1">
        <f aca="true" t="shared" si="3" ref="I11:I20">CONCATENATE(B11,C11)</f>
      </c>
      <c r="J11" s="1">
        <f aca="true" t="shared" si="4" ref="J11:J20">COUNTIF($I$11:$I$20,I11)</f>
        <v>10</v>
      </c>
      <c r="K11" s="22">
        <v>1</v>
      </c>
      <c r="L11" s="23"/>
      <c r="M11" s="24"/>
      <c r="N11" s="25">
        <f aca="true" t="shared" si="5" ref="N11:N20">IF(L11="","",IF(M11="-",VLOOKUP(L11,matrice_diff,2,FALSE),IF(M11="O",VLOOKUP(L11,matrice_diff,3,FALSE),IF(M11="&lt;",VLOOKUP(L11,matrice_diff,4,FALSE),IF(M11="/",VLOOKUP(L11,matrice_diff,5,FALSE),VLOOKUP(L11,matrice_diff,2,FALSE))))))</f>
      </c>
      <c r="O11" s="93">
        <f>IF(L11="","",N11)</f>
      </c>
      <c r="P11" s="26">
        <f aca="true" t="shared" si="6" ref="P11:P20">IF(AND(T11&gt;1,NOT(ISBLANK(L11))),"REPETITION","")</f>
      </c>
      <c r="Q11" s="27"/>
      <c r="R11" s="28">
        <f aca="true" t="shared" si="7" ref="R11:R20">IF(L11="","",CONCATENATE(VLOOKUP(L11,numerique,6,FALSE)," ",M11))</f>
      </c>
      <c r="S11" s="1">
        <f aca="true" t="shared" si="8" ref="S11:S20">CONCATENATE(L11,M11)</f>
      </c>
      <c r="T11" s="1">
        <f aca="true" t="shared" si="9" ref="T11:T20">COUNTIF($S$11:$S$20,S11)</f>
        <v>10</v>
      </c>
    </row>
    <row r="12" spans="1:20" s="3" customFormat="1" ht="24" customHeight="1">
      <c r="A12" s="52">
        <v>2</v>
      </c>
      <c r="B12" s="23"/>
      <c r="C12" s="24"/>
      <c r="D12" s="25">
        <f t="shared" si="0"/>
      </c>
      <c r="E12" s="93">
        <f aca="true" t="shared" si="10" ref="E12:E20">(IF(B12="","",D12+E11))</f>
      </c>
      <c r="F12" s="26">
        <f t="shared" si="1"/>
      </c>
      <c r="G12" s="27"/>
      <c r="H12" s="28">
        <f t="shared" si="2"/>
      </c>
      <c r="I12" s="1">
        <f t="shared" si="3"/>
      </c>
      <c r="J12" s="1">
        <f t="shared" si="4"/>
        <v>10</v>
      </c>
      <c r="K12" s="22">
        <v>2</v>
      </c>
      <c r="L12" s="23"/>
      <c r="M12" s="24"/>
      <c r="N12" s="25">
        <f t="shared" si="5"/>
      </c>
      <c r="O12" s="93">
        <f aca="true" t="shared" si="11" ref="O12:O20">(IF(L12="","",N12+O11))</f>
      </c>
      <c r="P12" s="26">
        <f t="shared" si="6"/>
      </c>
      <c r="Q12" s="27"/>
      <c r="R12" s="28">
        <f t="shared" si="7"/>
      </c>
      <c r="S12" s="1">
        <f t="shared" si="8"/>
      </c>
      <c r="T12" s="1">
        <f t="shared" si="9"/>
        <v>10</v>
      </c>
    </row>
    <row r="13" spans="1:20" s="3" customFormat="1" ht="24" customHeight="1">
      <c r="A13" s="52">
        <v>3</v>
      </c>
      <c r="B13" s="23"/>
      <c r="C13" s="24"/>
      <c r="D13" s="25">
        <f t="shared" si="0"/>
      </c>
      <c r="E13" s="93">
        <f t="shared" si="10"/>
      </c>
      <c r="F13" s="26">
        <f t="shared" si="1"/>
      </c>
      <c r="G13" s="27"/>
      <c r="H13" s="28">
        <f t="shared" si="2"/>
      </c>
      <c r="I13" s="1">
        <f t="shared" si="3"/>
      </c>
      <c r="J13" s="1">
        <f t="shared" si="4"/>
        <v>10</v>
      </c>
      <c r="K13" s="22">
        <v>3</v>
      </c>
      <c r="L13" s="23"/>
      <c r="M13" s="24"/>
      <c r="N13" s="25">
        <f t="shared" si="5"/>
      </c>
      <c r="O13" s="93">
        <f t="shared" si="11"/>
      </c>
      <c r="P13" s="26">
        <f t="shared" si="6"/>
      </c>
      <c r="Q13" s="27"/>
      <c r="R13" s="28">
        <f t="shared" si="7"/>
      </c>
      <c r="S13" s="1">
        <f t="shared" si="8"/>
      </c>
      <c r="T13" s="1">
        <f t="shared" si="9"/>
        <v>10</v>
      </c>
    </row>
    <row r="14" spans="1:20" s="3" customFormat="1" ht="24" customHeight="1">
      <c r="A14" s="52">
        <v>4</v>
      </c>
      <c r="B14" s="23"/>
      <c r="C14" s="24"/>
      <c r="D14" s="25">
        <f t="shared" si="0"/>
      </c>
      <c r="E14" s="93">
        <f t="shared" si="10"/>
      </c>
      <c r="F14" s="26">
        <f t="shared" si="1"/>
      </c>
      <c r="G14" s="27"/>
      <c r="H14" s="28">
        <f t="shared" si="2"/>
      </c>
      <c r="I14" s="1">
        <f t="shared" si="3"/>
      </c>
      <c r="J14" s="1">
        <f t="shared" si="4"/>
        <v>10</v>
      </c>
      <c r="K14" s="22">
        <v>4</v>
      </c>
      <c r="L14" s="23"/>
      <c r="M14" s="24"/>
      <c r="N14" s="25">
        <f t="shared" si="5"/>
      </c>
      <c r="O14" s="93">
        <f t="shared" si="11"/>
      </c>
      <c r="P14" s="26">
        <f t="shared" si="6"/>
      </c>
      <c r="Q14" s="27"/>
      <c r="R14" s="28">
        <f t="shared" si="7"/>
      </c>
      <c r="S14" s="1">
        <f t="shared" si="8"/>
      </c>
      <c r="T14" s="1">
        <f t="shared" si="9"/>
        <v>10</v>
      </c>
    </row>
    <row r="15" spans="1:20" s="3" customFormat="1" ht="24" customHeight="1">
      <c r="A15" s="52">
        <v>5</v>
      </c>
      <c r="B15" s="23"/>
      <c r="C15" s="24"/>
      <c r="D15" s="25">
        <f t="shared" si="0"/>
      </c>
      <c r="E15" s="93">
        <f t="shared" si="10"/>
      </c>
      <c r="F15" s="26">
        <f t="shared" si="1"/>
      </c>
      <c r="G15" s="27"/>
      <c r="H15" s="28">
        <f t="shared" si="2"/>
      </c>
      <c r="I15" s="1">
        <f t="shared" si="3"/>
      </c>
      <c r="J15" s="1">
        <f t="shared" si="4"/>
        <v>10</v>
      </c>
      <c r="K15" s="22">
        <v>5</v>
      </c>
      <c r="L15" s="23"/>
      <c r="M15" s="24"/>
      <c r="N15" s="25">
        <f t="shared" si="5"/>
      </c>
      <c r="O15" s="93">
        <f t="shared" si="11"/>
      </c>
      <c r="P15" s="26">
        <f t="shared" si="6"/>
      </c>
      <c r="Q15" s="27"/>
      <c r="R15" s="28">
        <f t="shared" si="7"/>
      </c>
      <c r="S15" s="1">
        <f t="shared" si="8"/>
      </c>
      <c r="T15" s="1">
        <f t="shared" si="9"/>
        <v>10</v>
      </c>
    </row>
    <row r="16" spans="1:20" s="3" customFormat="1" ht="24" customHeight="1">
      <c r="A16" s="52">
        <v>6</v>
      </c>
      <c r="B16" s="23"/>
      <c r="C16" s="24"/>
      <c r="D16" s="25">
        <f t="shared" si="0"/>
      </c>
      <c r="E16" s="93">
        <f t="shared" si="10"/>
      </c>
      <c r="F16" s="26">
        <f t="shared" si="1"/>
      </c>
      <c r="G16" s="27"/>
      <c r="H16" s="28">
        <f t="shared" si="2"/>
      </c>
      <c r="I16" s="1">
        <f t="shared" si="3"/>
      </c>
      <c r="J16" s="1">
        <f t="shared" si="4"/>
        <v>10</v>
      </c>
      <c r="K16" s="22">
        <v>6</v>
      </c>
      <c r="L16" s="23"/>
      <c r="M16" s="24"/>
      <c r="N16" s="25">
        <f t="shared" si="5"/>
      </c>
      <c r="O16" s="93">
        <f t="shared" si="11"/>
      </c>
      <c r="P16" s="26">
        <f t="shared" si="6"/>
      </c>
      <c r="Q16" s="27"/>
      <c r="R16" s="28">
        <f t="shared" si="7"/>
      </c>
      <c r="S16" s="1">
        <f t="shared" si="8"/>
      </c>
      <c r="T16" s="1">
        <f t="shared" si="9"/>
        <v>10</v>
      </c>
    </row>
    <row r="17" spans="1:20" s="3" customFormat="1" ht="24" customHeight="1">
      <c r="A17" s="52">
        <v>7</v>
      </c>
      <c r="B17" s="23"/>
      <c r="C17" s="24"/>
      <c r="D17" s="25">
        <f t="shared" si="0"/>
      </c>
      <c r="E17" s="93">
        <f t="shared" si="10"/>
      </c>
      <c r="F17" s="26">
        <f t="shared" si="1"/>
      </c>
      <c r="G17" s="27"/>
      <c r="H17" s="28">
        <f t="shared" si="2"/>
      </c>
      <c r="I17" s="1">
        <f t="shared" si="3"/>
      </c>
      <c r="J17" s="1">
        <f t="shared" si="4"/>
        <v>10</v>
      </c>
      <c r="K17" s="22">
        <v>7</v>
      </c>
      <c r="L17" s="23"/>
      <c r="M17" s="24"/>
      <c r="N17" s="25">
        <f t="shared" si="5"/>
      </c>
      <c r="O17" s="93">
        <f t="shared" si="11"/>
      </c>
      <c r="P17" s="26">
        <f t="shared" si="6"/>
      </c>
      <c r="Q17" s="27"/>
      <c r="R17" s="28">
        <f t="shared" si="7"/>
      </c>
      <c r="S17" s="1">
        <f t="shared" si="8"/>
      </c>
      <c r="T17" s="1">
        <f t="shared" si="9"/>
        <v>10</v>
      </c>
    </row>
    <row r="18" spans="1:20" s="3" customFormat="1" ht="24" customHeight="1">
      <c r="A18" s="52">
        <v>8</v>
      </c>
      <c r="B18" s="23"/>
      <c r="C18" s="24"/>
      <c r="D18" s="25">
        <f t="shared" si="0"/>
      </c>
      <c r="E18" s="93">
        <f t="shared" si="10"/>
      </c>
      <c r="F18" s="26">
        <f t="shared" si="1"/>
      </c>
      <c r="G18" s="27"/>
      <c r="H18" s="28">
        <f t="shared" si="2"/>
      </c>
      <c r="I18" s="1">
        <f t="shared" si="3"/>
      </c>
      <c r="J18" s="1">
        <f t="shared" si="4"/>
        <v>10</v>
      </c>
      <c r="K18" s="22">
        <v>8</v>
      </c>
      <c r="L18" s="23"/>
      <c r="M18" s="24"/>
      <c r="N18" s="25">
        <f t="shared" si="5"/>
      </c>
      <c r="O18" s="93">
        <f t="shared" si="11"/>
      </c>
      <c r="P18" s="26">
        <f t="shared" si="6"/>
      </c>
      <c r="Q18" s="27"/>
      <c r="R18" s="28">
        <f t="shared" si="7"/>
      </c>
      <c r="S18" s="1">
        <f t="shared" si="8"/>
      </c>
      <c r="T18" s="1">
        <f t="shared" si="9"/>
        <v>10</v>
      </c>
    </row>
    <row r="19" spans="1:20" s="3" customFormat="1" ht="24" customHeight="1">
      <c r="A19" s="52">
        <v>9</v>
      </c>
      <c r="B19" s="23"/>
      <c r="C19" s="24"/>
      <c r="D19" s="25">
        <f t="shared" si="0"/>
      </c>
      <c r="E19" s="93">
        <f t="shared" si="10"/>
      </c>
      <c r="F19" s="26">
        <f t="shared" si="1"/>
      </c>
      <c r="G19" s="27"/>
      <c r="H19" s="28">
        <f t="shared" si="2"/>
      </c>
      <c r="I19" s="1">
        <f t="shared" si="3"/>
      </c>
      <c r="J19" s="1">
        <f t="shared" si="4"/>
        <v>10</v>
      </c>
      <c r="K19" s="22">
        <v>9</v>
      </c>
      <c r="L19" s="23"/>
      <c r="M19" s="24"/>
      <c r="N19" s="25">
        <f t="shared" si="5"/>
      </c>
      <c r="O19" s="93">
        <f t="shared" si="11"/>
      </c>
      <c r="P19" s="26">
        <f t="shared" si="6"/>
      </c>
      <c r="Q19" s="27"/>
      <c r="R19" s="28">
        <f t="shared" si="7"/>
      </c>
      <c r="S19" s="1">
        <f t="shared" si="8"/>
      </c>
      <c r="T19" s="1">
        <f t="shared" si="9"/>
        <v>10</v>
      </c>
    </row>
    <row r="20" spans="1:20" s="3" customFormat="1" ht="24" customHeight="1" thickBot="1">
      <c r="A20" s="52">
        <v>10</v>
      </c>
      <c r="B20" s="23"/>
      <c r="C20" s="24"/>
      <c r="D20" s="25">
        <f t="shared" si="0"/>
      </c>
      <c r="E20" s="93">
        <f t="shared" si="10"/>
      </c>
      <c r="F20" s="26">
        <f t="shared" si="1"/>
      </c>
      <c r="G20" s="27"/>
      <c r="H20" s="28">
        <f t="shared" si="2"/>
      </c>
      <c r="I20" s="1">
        <f t="shared" si="3"/>
      </c>
      <c r="J20" s="1">
        <f t="shared" si="4"/>
        <v>10</v>
      </c>
      <c r="K20" s="22">
        <v>10</v>
      </c>
      <c r="L20" s="23"/>
      <c r="M20" s="24"/>
      <c r="N20" s="25">
        <f t="shared" si="5"/>
      </c>
      <c r="O20" s="93">
        <f t="shared" si="11"/>
      </c>
      <c r="P20" s="26">
        <f t="shared" si="6"/>
      </c>
      <c r="Q20" s="27"/>
      <c r="R20" s="28">
        <f t="shared" si="7"/>
      </c>
      <c r="S20" s="1">
        <f t="shared" si="8"/>
      </c>
      <c r="T20" s="1">
        <f t="shared" si="9"/>
        <v>10</v>
      </c>
    </row>
    <row r="21" spans="1:20" s="29" customFormat="1" ht="37.5" customHeight="1" thickBot="1">
      <c r="A21" s="1"/>
      <c r="C21" s="30" t="s">
        <v>170</v>
      </c>
      <c r="D21" s="31">
        <f>IF(SUM(D11:D20)=0,"",SUM(D11:D20))</f>
      </c>
      <c r="E21" s="1"/>
      <c r="F21" s="32"/>
      <c r="G21" s="1"/>
      <c r="H21" s="1"/>
      <c r="I21" s="1"/>
      <c r="J21" s="33"/>
      <c r="K21" s="1"/>
      <c r="M21" s="30" t="s">
        <v>11</v>
      </c>
      <c r="N21" s="31">
        <f>IF(SUM(N11:N20)=0,"",SUM(N11:N20))</f>
      </c>
      <c r="O21" s="1"/>
      <c r="P21" s="32"/>
      <c r="Q21" s="3"/>
      <c r="R21" s="1"/>
      <c r="S21" s="1"/>
      <c r="T21" s="33"/>
    </row>
    <row r="22" s="1" customFormat="1" ht="12.75"/>
    <row r="23" s="1" customFormat="1" ht="12.75">
      <c r="P23" s="39"/>
    </row>
    <row r="24" s="1" customFormat="1" ht="12.75"/>
    <row r="25" s="1" customFormat="1" ht="12.75"/>
    <row r="26" s="1" customFormat="1" ht="12.75"/>
    <row r="27" s="1" customFormat="1" ht="12.75"/>
    <row r="28" s="3" customFormat="1" ht="12.75" customHeight="1"/>
    <row r="29" s="3" customFormat="1" ht="12.75" customHeight="1"/>
    <row r="30" s="3" customFormat="1" ht="12.75" customHeight="1"/>
    <row r="31" spans="30:33" s="3" customFormat="1" ht="12.75" customHeight="1">
      <c r="AD31" s="117" t="s">
        <v>173</v>
      </c>
      <c r="AE31" s="117"/>
      <c r="AF31" s="117"/>
      <c r="AG31" s="117"/>
    </row>
    <row r="32" spans="22:33" s="3" customFormat="1" ht="12.75" customHeight="1">
      <c r="V32" s="117" t="s">
        <v>172</v>
      </c>
      <c r="W32" s="73" t="s">
        <v>12</v>
      </c>
      <c r="X32" s="73" t="s">
        <v>13</v>
      </c>
      <c r="Y32" s="73" t="s">
        <v>14</v>
      </c>
      <c r="Z32" s="73" t="s">
        <v>15</v>
      </c>
      <c r="AA32" s="74"/>
      <c r="AC32" s="117" t="s">
        <v>172</v>
      </c>
      <c r="AD32" s="73" t="s">
        <v>12</v>
      </c>
      <c r="AE32" s="73" t="s">
        <v>13</v>
      </c>
      <c r="AF32" s="73" t="s">
        <v>14</v>
      </c>
      <c r="AG32" s="73" t="s">
        <v>15</v>
      </c>
    </row>
    <row r="33" spans="22:33" s="3" customFormat="1" ht="12.75" customHeight="1">
      <c r="V33" s="111" t="s">
        <v>160</v>
      </c>
      <c r="W33" s="112">
        <v>0</v>
      </c>
      <c r="X33" s="113" t="s">
        <v>91</v>
      </c>
      <c r="Y33" s="113" t="s">
        <v>91</v>
      </c>
      <c r="Z33" s="113" t="s">
        <v>91</v>
      </c>
      <c r="AA33" s="114" t="s">
        <v>163</v>
      </c>
      <c r="AC33" s="111"/>
      <c r="AD33" s="112"/>
      <c r="AE33" s="113"/>
      <c r="AF33" s="113"/>
      <c r="AG33" s="113"/>
    </row>
    <row r="34" spans="22:33" s="3" customFormat="1" ht="12.75" customHeight="1">
      <c r="V34" s="111" t="s">
        <v>162</v>
      </c>
      <c r="W34" s="112">
        <v>0</v>
      </c>
      <c r="X34" s="113" t="s">
        <v>91</v>
      </c>
      <c r="Y34" s="113" t="s">
        <v>91</v>
      </c>
      <c r="Z34" s="113" t="s">
        <v>91</v>
      </c>
      <c r="AA34" s="114" t="s">
        <v>163</v>
      </c>
      <c r="AC34" s="111"/>
      <c r="AD34" s="112"/>
      <c r="AE34" s="113"/>
      <c r="AF34" s="113"/>
      <c r="AG34" s="113"/>
    </row>
    <row r="35" spans="22:33" ht="12.75" customHeight="1">
      <c r="V35" s="115" t="s">
        <v>165</v>
      </c>
      <c r="W35" s="112">
        <v>0</v>
      </c>
      <c r="X35" s="113" t="s">
        <v>91</v>
      </c>
      <c r="Y35" s="113" t="s">
        <v>91</v>
      </c>
      <c r="Z35" s="113" t="s">
        <v>91</v>
      </c>
      <c r="AA35" s="116" t="s">
        <v>164</v>
      </c>
      <c r="AC35" s="115"/>
      <c r="AD35" s="112"/>
      <c r="AE35" s="113"/>
      <c r="AF35" s="113"/>
      <c r="AG35" s="113"/>
    </row>
    <row r="36" spans="22:33" ht="12.75" customHeight="1">
      <c r="V36" s="111" t="s">
        <v>161</v>
      </c>
      <c r="W36" s="112">
        <v>0</v>
      </c>
      <c r="X36" s="113" t="s">
        <v>91</v>
      </c>
      <c r="Y36" s="113" t="s">
        <v>91</v>
      </c>
      <c r="Z36" s="113" t="s">
        <v>91</v>
      </c>
      <c r="AA36" s="114" t="s">
        <v>164</v>
      </c>
      <c r="AC36" s="111"/>
      <c r="AD36" s="112"/>
      <c r="AE36" s="113"/>
      <c r="AF36" s="113"/>
      <c r="AG36" s="113"/>
    </row>
    <row r="37" spans="22:33" ht="12.75" customHeight="1">
      <c r="V37" s="78" t="s">
        <v>16</v>
      </c>
      <c r="W37" s="79">
        <v>0</v>
      </c>
      <c r="X37" s="79">
        <v>0</v>
      </c>
      <c r="Y37" s="79" t="s">
        <v>91</v>
      </c>
      <c r="Z37" s="79" t="s">
        <v>91</v>
      </c>
      <c r="AA37" s="80">
        <v>0</v>
      </c>
      <c r="AC37" s="78"/>
      <c r="AD37" s="79"/>
      <c r="AE37" s="79"/>
      <c r="AF37" s="79"/>
      <c r="AG37" s="79"/>
    </row>
    <row r="38" spans="22:33" ht="12.75" customHeight="1">
      <c r="V38" s="78" t="s">
        <v>17</v>
      </c>
      <c r="W38" s="79">
        <v>0</v>
      </c>
      <c r="X38" s="79" t="s">
        <v>91</v>
      </c>
      <c r="Y38" s="79">
        <v>0</v>
      </c>
      <c r="Z38" s="79" t="s">
        <v>91</v>
      </c>
      <c r="AA38" s="80">
        <v>0</v>
      </c>
      <c r="AC38" s="78"/>
      <c r="AD38" s="110"/>
      <c r="AE38" s="79"/>
      <c r="AF38" s="110"/>
      <c r="AG38" s="79"/>
    </row>
    <row r="39" spans="22:33" ht="12.75" customHeight="1">
      <c r="V39" s="78" t="s">
        <v>18</v>
      </c>
      <c r="W39" s="79">
        <v>0</v>
      </c>
      <c r="X39" s="79" t="s">
        <v>91</v>
      </c>
      <c r="Y39" s="79" t="s">
        <v>91</v>
      </c>
      <c r="Z39" s="79" t="s">
        <v>91</v>
      </c>
      <c r="AA39" s="80">
        <v>0</v>
      </c>
      <c r="AC39" s="78"/>
      <c r="AD39" s="79"/>
      <c r="AE39" s="79"/>
      <c r="AF39" s="79"/>
      <c r="AG39" s="79"/>
    </row>
    <row r="40" spans="22:33" ht="12.75" customHeight="1">
      <c r="V40" s="78" t="s">
        <v>19</v>
      </c>
      <c r="W40" s="79">
        <v>0</v>
      </c>
      <c r="X40" s="79" t="s">
        <v>91</v>
      </c>
      <c r="Y40" s="79" t="s">
        <v>91</v>
      </c>
      <c r="Z40" s="79" t="s">
        <v>91</v>
      </c>
      <c r="AA40" s="80">
        <v>1</v>
      </c>
      <c r="AC40" s="78"/>
      <c r="AD40" s="79"/>
      <c r="AE40" s="79"/>
      <c r="AF40" s="79"/>
      <c r="AG40" s="79"/>
    </row>
    <row r="41" spans="22:33" ht="12.75" customHeight="1">
      <c r="V41" s="78" t="s">
        <v>20</v>
      </c>
      <c r="W41" s="79">
        <v>0</v>
      </c>
      <c r="X41" s="79" t="s">
        <v>91</v>
      </c>
      <c r="Y41" s="79" t="s">
        <v>91</v>
      </c>
      <c r="Z41" s="79" t="s">
        <v>91</v>
      </c>
      <c r="AA41" s="80">
        <v>2</v>
      </c>
      <c r="AC41" s="78"/>
      <c r="AD41" s="110"/>
      <c r="AE41" s="79"/>
      <c r="AF41" s="79"/>
      <c r="AG41" s="79"/>
    </row>
    <row r="42" spans="22:33" ht="12.75" customHeight="1">
      <c r="V42" s="78" t="s">
        <v>21</v>
      </c>
      <c r="W42" s="79">
        <v>0</v>
      </c>
      <c r="X42" s="79" t="s">
        <v>91</v>
      </c>
      <c r="Y42" s="79" t="s">
        <v>91</v>
      </c>
      <c r="Z42" s="79" t="s">
        <v>91</v>
      </c>
      <c r="AA42" s="80">
        <v>0</v>
      </c>
      <c r="AC42" s="78"/>
      <c r="AD42" s="79"/>
      <c r="AE42" s="79"/>
      <c r="AF42" s="79"/>
      <c r="AG42" s="79"/>
    </row>
    <row r="43" spans="22:33" ht="12.75" customHeight="1">
      <c r="V43" s="78" t="s">
        <v>22</v>
      </c>
      <c r="W43" s="79">
        <v>0</v>
      </c>
      <c r="X43" s="79" t="s">
        <v>91</v>
      </c>
      <c r="Y43" s="79" t="s">
        <v>91</v>
      </c>
      <c r="Z43" s="79" t="s">
        <v>91</v>
      </c>
      <c r="AA43" s="80">
        <v>1</v>
      </c>
      <c r="AC43" s="78"/>
      <c r="AD43" s="79"/>
      <c r="AE43" s="79"/>
      <c r="AF43" s="79"/>
      <c r="AG43" s="79"/>
    </row>
    <row r="44" spans="22:33" ht="12.75" customHeight="1">
      <c r="V44" s="78" t="s">
        <v>159</v>
      </c>
      <c r="W44" s="79">
        <v>0</v>
      </c>
      <c r="X44" s="79" t="s">
        <v>91</v>
      </c>
      <c r="Y44" s="79" t="s">
        <v>91</v>
      </c>
      <c r="Z44" s="79" t="s">
        <v>91</v>
      </c>
      <c r="AA44" s="80">
        <v>1</v>
      </c>
      <c r="AC44" s="78"/>
      <c r="AD44" s="79"/>
      <c r="AE44" s="79"/>
      <c r="AF44" s="79"/>
      <c r="AG44" s="79"/>
    </row>
    <row r="45" spans="22:33" ht="12.75" customHeight="1">
      <c r="V45" s="78" t="s">
        <v>23</v>
      </c>
      <c r="W45" s="79">
        <v>0</v>
      </c>
      <c r="X45" s="79" t="s">
        <v>91</v>
      </c>
      <c r="Y45" s="79" t="s">
        <v>91</v>
      </c>
      <c r="Z45" s="79" t="s">
        <v>91</v>
      </c>
      <c r="AA45" s="80">
        <v>0</v>
      </c>
      <c r="AC45" s="78"/>
      <c r="AD45" s="79"/>
      <c r="AE45" s="79"/>
      <c r="AF45" s="79"/>
      <c r="AG45" s="79"/>
    </row>
    <row r="46" spans="22:33" ht="12.75" customHeight="1">
      <c r="V46" s="78" t="s">
        <v>24</v>
      </c>
      <c r="W46" s="79">
        <v>0</v>
      </c>
      <c r="X46" s="79" t="s">
        <v>91</v>
      </c>
      <c r="Y46" s="79" t="s">
        <v>91</v>
      </c>
      <c r="Z46" s="79" t="s">
        <v>91</v>
      </c>
      <c r="AA46" s="80">
        <v>1</v>
      </c>
      <c r="AC46" s="78"/>
      <c r="AD46" s="79"/>
      <c r="AE46" s="79"/>
      <c r="AF46" s="79"/>
      <c r="AG46" s="79"/>
    </row>
    <row r="47" spans="22:33" ht="12.75" customHeight="1">
      <c r="V47" s="78" t="s">
        <v>25</v>
      </c>
      <c r="W47" s="79">
        <v>0</v>
      </c>
      <c r="X47" s="79" t="s">
        <v>91</v>
      </c>
      <c r="Y47" s="79" t="s">
        <v>91</v>
      </c>
      <c r="Z47" s="79" t="s">
        <v>91</v>
      </c>
      <c r="AA47" s="80">
        <v>1</v>
      </c>
      <c r="AC47" s="78"/>
      <c r="AD47" s="79"/>
      <c r="AE47" s="79"/>
      <c r="AF47" s="79"/>
      <c r="AG47" s="79"/>
    </row>
    <row r="48" spans="22:33" ht="12.75" customHeight="1">
      <c r="V48" s="78" t="s">
        <v>26</v>
      </c>
      <c r="W48" s="79">
        <v>0</v>
      </c>
      <c r="X48" s="79" t="s">
        <v>91</v>
      </c>
      <c r="Y48" s="79" t="s">
        <v>91</v>
      </c>
      <c r="Z48" s="79" t="s">
        <v>91</v>
      </c>
      <c r="AA48" s="80">
        <v>11</v>
      </c>
      <c r="AC48" s="78"/>
      <c r="AD48" s="79"/>
      <c r="AE48" s="79"/>
      <c r="AF48" s="79"/>
      <c r="AG48" s="79"/>
    </row>
    <row r="49" spans="22:33" ht="12.75" customHeight="1">
      <c r="V49" s="78" t="s">
        <v>27</v>
      </c>
      <c r="W49" s="79">
        <v>0</v>
      </c>
      <c r="X49" s="79" t="s">
        <v>91</v>
      </c>
      <c r="Y49" s="79" t="s">
        <v>91</v>
      </c>
      <c r="Z49" s="79" t="s">
        <v>91</v>
      </c>
      <c r="AA49" s="80">
        <v>10</v>
      </c>
      <c r="AC49" s="78"/>
      <c r="AD49" s="79"/>
      <c r="AE49" s="79"/>
      <c r="AF49" s="79"/>
      <c r="AG49" s="79"/>
    </row>
    <row r="50" spans="22:33" ht="12.75" customHeight="1">
      <c r="V50" s="78" t="s">
        <v>28</v>
      </c>
      <c r="W50" s="79">
        <v>0</v>
      </c>
      <c r="X50" s="79" t="s">
        <v>91</v>
      </c>
      <c r="Y50" s="79" t="s">
        <v>91</v>
      </c>
      <c r="Z50" s="79" t="s">
        <v>91</v>
      </c>
      <c r="AA50" s="80">
        <v>10</v>
      </c>
      <c r="AC50" s="78"/>
      <c r="AD50" s="79"/>
      <c r="AE50" s="79"/>
      <c r="AF50" s="79"/>
      <c r="AG50" s="79"/>
    </row>
    <row r="51" spans="22:33" ht="12.75" customHeight="1">
      <c r="V51" s="78" t="s">
        <v>29</v>
      </c>
      <c r="W51" s="79">
        <v>0</v>
      </c>
      <c r="X51" s="79" t="s">
        <v>91</v>
      </c>
      <c r="Y51" s="79" t="s">
        <v>91</v>
      </c>
      <c r="Z51" s="79" t="s">
        <v>91</v>
      </c>
      <c r="AA51" s="80">
        <v>11</v>
      </c>
      <c r="AC51" s="78"/>
      <c r="AD51" s="79"/>
      <c r="AE51" s="79"/>
      <c r="AF51" s="79"/>
      <c r="AG51" s="79"/>
    </row>
    <row r="52" spans="22:33" ht="12.75" customHeight="1">
      <c r="V52" s="78" t="s">
        <v>94</v>
      </c>
      <c r="W52" s="79">
        <v>0</v>
      </c>
      <c r="X52" s="79" t="s">
        <v>91</v>
      </c>
      <c r="Y52" s="79" t="s">
        <v>91</v>
      </c>
      <c r="Z52" s="79" t="s">
        <v>91</v>
      </c>
      <c r="AA52" s="80" t="s">
        <v>95</v>
      </c>
      <c r="AC52" s="78"/>
      <c r="AD52" s="79"/>
      <c r="AE52" s="79"/>
      <c r="AF52" s="79"/>
      <c r="AG52" s="79"/>
    </row>
    <row r="53" spans="22:33" ht="12.75" customHeight="1">
      <c r="V53" s="78" t="s">
        <v>30</v>
      </c>
      <c r="W53" s="79">
        <v>0</v>
      </c>
      <c r="X53" s="79" t="s">
        <v>91</v>
      </c>
      <c r="Y53" s="79" t="s">
        <v>91</v>
      </c>
      <c r="Z53" s="79" t="s">
        <v>91</v>
      </c>
      <c r="AA53" s="80">
        <v>10</v>
      </c>
      <c r="AC53" s="78"/>
      <c r="AD53" s="110"/>
      <c r="AE53" s="79"/>
      <c r="AF53" s="79"/>
      <c r="AG53" s="79"/>
    </row>
    <row r="54" spans="22:33" ht="12.75" customHeight="1">
      <c r="V54" s="78" t="s">
        <v>31</v>
      </c>
      <c r="W54" s="79">
        <v>0</v>
      </c>
      <c r="X54" s="79" t="s">
        <v>91</v>
      </c>
      <c r="Y54" s="79" t="s">
        <v>91</v>
      </c>
      <c r="Z54" s="79" t="s">
        <v>91</v>
      </c>
      <c r="AA54" s="80">
        <v>11</v>
      </c>
      <c r="AC54" s="78"/>
      <c r="AD54" s="79"/>
      <c r="AE54" s="79"/>
      <c r="AF54" s="79"/>
      <c r="AG54" s="79"/>
    </row>
    <row r="55" spans="22:33" ht="12.75" customHeight="1">
      <c r="V55" s="78" t="s">
        <v>96</v>
      </c>
      <c r="W55" s="79">
        <v>0</v>
      </c>
      <c r="X55" s="79" t="s">
        <v>91</v>
      </c>
      <c r="Y55" s="79" t="s">
        <v>91</v>
      </c>
      <c r="Z55" s="79" t="s">
        <v>91</v>
      </c>
      <c r="AA55" s="80" t="s">
        <v>97</v>
      </c>
      <c r="AC55" s="78"/>
      <c r="AD55" s="79"/>
      <c r="AE55" s="79"/>
      <c r="AF55" s="79"/>
      <c r="AG55" s="79"/>
    </row>
    <row r="56" spans="22:33" ht="12.75" customHeight="1">
      <c r="V56" s="81" t="s">
        <v>98</v>
      </c>
      <c r="W56" s="79" t="s">
        <v>33</v>
      </c>
      <c r="X56" s="79" t="s">
        <v>33</v>
      </c>
      <c r="Y56" s="79" t="s">
        <v>33</v>
      </c>
      <c r="Z56" s="79" t="s">
        <v>33</v>
      </c>
      <c r="AA56" s="80"/>
      <c r="AC56" s="78"/>
      <c r="AD56" s="110"/>
      <c r="AE56" s="79"/>
      <c r="AF56" s="79"/>
      <c r="AG56" s="79"/>
    </row>
    <row r="57" spans="22:33" ht="12.75" customHeight="1">
      <c r="V57" s="78" t="s">
        <v>99</v>
      </c>
      <c r="W57" s="79" t="s">
        <v>92</v>
      </c>
      <c r="X57" s="79">
        <v>0</v>
      </c>
      <c r="Y57" s="79">
        <v>0</v>
      </c>
      <c r="Z57" s="79">
        <v>0</v>
      </c>
      <c r="AA57" s="80">
        <v>40</v>
      </c>
      <c r="AC57" s="81"/>
      <c r="AD57" s="79"/>
      <c r="AE57" s="79"/>
      <c r="AF57" s="79"/>
      <c r="AG57" s="79"/>
    </row>
    <row r="58" spans="22:33" ht="12.75" customHeight="1">
      <c r="V58" s="78" t="s">
        <v>100</v>
      </c>
      <c r="W58" s="79" t="s">
        <v>92</v>
      </c>
      <c r="X58" s="79">
        <v>0</v>
      </c>
      <c r="Y58" s="79">
        <v>0</v>
      </c>
      <c r="Z58" s="79">
        <v>0</v>
      </c>
      <c r="AA58" s="80" t="s">
        <v>101</v>
      </c>
      <c r="AC58" s="78"/>
      <c r="AD58" s="79"/>
      <c r="AE58" s="110"/>
      <c r="AF58" s="110"/>
      <c r="AG58" s="79"/>
    </row>
    <row r="59" spans="22:33" ht="12.75" customHeight="1">
      <c r="V59" s="78" t="s">
        <v>36</v>
      </c>
      <c r="W59" s="79" t="s">
        <v>92</v>
      </c>
      <c r="X59" s="79">
        <v>0</v>
      </c>
      <c r="Y59" s="79">
        <v>0</v>
      </c>
      <c r="Z59" s="79">
        <v>0</v>
      </c>
      <c r="AA59" s="80">
        <v>41</v>
      </c>
      <c r="AC59" s="78"/>
      <c r="AD59" s="79"/>
      <c r="AE59" s="79"/>
      <c r="AF59" s="79"/>
      <c r="AG59" s="79"/>
    </row>
    <row r="60" spans="22:33" ht="12.75" customHeight="1">
      <c r="V60" s="78" t="s">
        <v>48</v>
      </c>
      <c r="W60" s="119">
        <v>0.6</v>
      </c>
      <c r="X60" s="79" t="s">
        <v>92</v>
      </c>
      <c r="Y60" s="79" t="s">
        <v>92</v>
      </c>
      <c r="Z60" s="119">
        <v>0.6</v>
      </c>
      <c r="AA60" s="80">
        <v>43</v>
      </c>
      <c r="AC60" s="78"/>
      <c r="AD60" s="79"/>
      <c r="AE60" s="79"/>
      <c r="AF60" s="79"/>
      <c r="AG60" s="79"/>
    </row>
    <row r="61" spans="22:33" ht="12.75" customHeight="1">
      <c r="V61" s="78" t="s">
        <v>49</v>
      </c>
      <c r="W61" s="79">
        <v>0</v>
      </c>
      <c r="X61" s="79" t="s">
        <v>92</v>
      </c>
      <c r="Y61" s="79" t="s">
        <v>92</v>
      </c>
      <c r="Z61" s="79">
        <v>0</v>
      </c>
      <c r="AA61" s="80">
        <v>45</v>
      </c>
      <c r="AC61" s="78"/>
      <c r="AD61" s="79"/>
      <c r="AE61" s="79"/>
      <c r="AF61" s="79"/>
      <c r="AG61" s="79"/>
    </row>
    <row r="62" spans="22:33" ht="12.75" customHeight="1">
      <c r="V62" s="78" t="s">
        <v>50</v>
      </c>
      <c r="W62" s="79">
        <v>0</v>
      </c>
      <c r="X62" s="79" t="s">
        <v>92</v>
      </c>
      <c r="Y62" s="79" t="s">
        <v>92</v>
      </c>
      <c r="Z62" s="79">
        <v>0</v>
      </c>
      <c r="AA62" s="80">
        <v>47</v>
      </c>
      <c r="AC62" s="78"/>
      <c r="AD62" s="79"/>
      <c r="AE62" s="79"/>
      <c r="AF62" s="79"/>
      <c r="AG62" s="79"/>
    </row>
    <row r="63" spans="22:33" ht="12.75" customHeight="1">
      <c r="V63" s="78" t="s">
        <v>102</v>
      </c>
      <c r="W63" s="79">
        <v>0</v>
      </c>
      <c r="X63" s="79">
        <v>0</v>
      </c>
      <c r="Y63" s="79">
        <v>0</v>
      </c>
      <c r="Z63" s="79">
        <v>0</v>
      </c>
      <c r="AA63" s="80">
        <v>30</v>
      </c>
      <c r="AC63" s="78"/>
      <c r="AD63" s="79"/>
      <c r="AE63" s="79"/>
      <c r="AF63" s="79"/>
      <c r="AG63" s="79"/>
    </row>
    <row r="64" spans="22:33" ht="12.75" customHeight="1">
      <c r="V64" s="78" t="s">
        <v>52</v>
      </c>
      <c r="W64" s="79" t="s">
        <v>92</v>
      </c>
      <c r="X64" s="110">
        <v>0.4</v>
      </c>
      <c r="Y64" s="110">
        <v>0.4</v>
      </c>
      <c r="Z64" s="79">
        <v>0</v>
      </c>
      <c r="AA64" s="80" t="s">
        <v>103</v>
      </c>
      <c r="AC64" s="78"/>
      <c r="AD64" s="79"/>
      <c r="AE64" s="79"/>
      <c r="AF64" s="79"/>
      <c r="AG64" s="79"/>
    </row>
    <row r="65" spans="22:33" ht="12.75" customHeight="1">
      <c r="V65" s="78" t="s">
        <v>42</v>
      </c>
      <c r="W65" s="79" t="s">
        <v>92</v>
      </c>
      <c r="X65" s="79">
        <v>0</v>
      </c>
      <c r="Y65" s="79">
        <v>0</v>
      </c>
      <c r="Z65" s="79">
        <v>0</v>
      </c>
      <c r="AA65" s="80">
        <v>40</v>
      </c>
      <c r="AC65" s="78"/>
      <c r="AD65" s="79"/>
      <c r="AE65" s="79"/>
      <c r="AF65" s="79"/>
      <c r="AG65" s="79"/>
    </row>
    <row r="66" spans="22:33" ht="12.75" customHeight="1">
      <c r="V66" s="78" t="s">
        <v>38</v>
      </c>
      <c r="W66" s="79" t="s">
        <v>92</v>
      </c>
      <c r="X66" s="79">
        <v>0</v>
      </c>
      <c r="Y66" s="79">
        <v>0</v>
      </c>
      <c r="Z66" s="79">
        <v>0</v>
      </c>
      <c r="AA66" s="80">
        <v>50</v>
      </c>
      <c r="AC66" s="78"/>
      <c r="AD66" s="79"/>
      <c r="AE66" s="79"/>
      <c r="AF66" s="79"/>
      <c r="AG66" s="79"/>
    </row>
    <row r="67" spans="22:33" ht="12.75" customHeight="1">
      <c r="V67" s="78" t="s">
        <v>39</v>
      </c>
      <c r="W67" s="79" t="s">
        <v>92</v>
      </c>
      <c r="X67" s="79">
        <v>0</v>
      </c>
      <c r="Y67" s="110">
        <v>0.2</v>
      </c>
      <c r="Z67" s="79">
        <v>0</v>
      </c>
      <c r="AA67" s="80">
        <v>51</v>
      </c>
      <c r="AC67" s="78"/>
      <c r="AD67" s="79"/>
      <c r="AE67" s="79"/>
      <c r="AF67" s="79"/>
      <c r="AG67" s="79"/>
    </row>
    <row r="68" spans="22:33" ht="12.75" customHeight="1">
      <c r="V68" s="78" t="s">
        <v>40</v>
      </c>
      <c r="W68" s="79" t="s">
        <v>92</v>
      </c>
      <c r="X68" s="79">
        <v>0</v>
      </c>
      <c r="Y68" s="79">
        <v>0</v>
      </c>
      <c r="Z68" s="119">
        <v>0.6</v>
      </c>
      <c r="AA68" s="80">
        <v>53</v>
      </c>
      <c r="AC68" s="78"/>
      <c r="AD68" s="79"/>
      <c r="AE68" s="79"/>
      <c r="AF68" s="79"/>
      <c r="AG68" s="79"/>
    </row>
    <row r="69" spans="22:33" ht="12.75" customHeight="1">
      <c r="V69" s="78" t="s">
        <v>41</v>
      </c>
      <c r="W69" s="79" t="s">
        <v>92</v>
      </c>
      <c r="X69" s="79">
        <v>0</v>
      </c>
      <c r="Y69" s="79">
        <v>0</v>
      </c>
      <c r="Z69" s="79">
        <v>0</v>
      </c>
      <c r="AA69" s="80">
        <v>55</v>
      </c>
      <c r="AC69" s="78"/>
      <c r="AD69" s="79"/>
      <c r="AE69" s="79"/>
      <c r="AF69" s="79"/>
      <c r="AG69" s="79"/>
    </row>
    <row r="70" spans="22:33" ht="12.75" customHeight="1">
      <c r="V70" s="81" t="s">
        <v>104</v>
      </c>
      <c r="W70" s="79" t="s">
        <v>33</v>
      </c>
      <c r="X70" s="79" t="s">
        <v>33</v>
      </c>
      <c r="Y70" s="79" t="s">
        <v>33</v>
      </c>
      <c r="Z70" s="79" t="s">
        <v>33</v>
      </c>
      <c r="AA70" s="80"/>
      <c r="AC70" s="78"/>
      <c r="AD70" s="79"/>
      <c r="AE70" s="79"/>
      <c r="AF70" s="79"/>
      <c r="AG70" s="79"/>
    </row>
    <row r="71" spans="22:33" ht="12.75" customHeight="1">
      <c r="V71" s="78" t="s">
        <v>34</v>
      </c>
      <c r="W71" s="79" t="s">
        <v>92</v>
      </c>
      <c r="X71" s="79">
        <v>0</v>
      </c>
      <c r="Y71" s="79">
        <v>0</v>
      </c>
      <c r="Z71" s="79">
        <v>0</v>
      </c>
      <c r="AA71" s="80">
        <v>40</v>
      </c>
      <c r="AC71" s="81"/>
      <c r="AD71" s="79"/>
      <c r="AE71" s="79"/>
      <c r="AF71" s="79"/>
      <c r="AG71" s="79"/>
    </row>
    <row r="72" spans="22:33" ht="12.75" customHeight="1">
      <c r="V72" s="78" t="s">
        <v>105</v>
      </c>
      <c r="W72" s="79" t="s">
        <v>92</v>
      </c>
      <c r="X72" s="79">
        <v>0</v>
      </c>
      <c r="Y72" s="79">
        <v>0</v>
      </c>
      <c r="Z72" s="79">
        <v>0</v>
      </c>
      <c r="AA72" s="80" t="s">
        <v>90</v>
      </c>
      <c r="AC72" s="78"/>
      <c r="AD72" s="79"/>
      <c r="AE72" s="110"/>
      <c r="AF72" s="79"/>
      <c r="AG72" s="79"/>
    </row>
    <row r="73" spans="22:33" ht="12.75" customHeight="1">
      <c r="V73" s="78" t="s">
        <v>106</v>
      </c>
      <c r="W73" s="79" t="s">
        <v>92</v>
      </c>
      <c r="X73" s="79">
        <v>0</v>
      </c>
      <c r="Y73" s="79">
        <v>0</v>
      </c>
      <c r="Z73" s="79">
        <v>0</v>
      </c>
      <c r="AA73" s="80" t="s">
        <v>107</v>
      </c>
      <c r="AC73" s="78"/>
      <c r="AD73" s="79"/>
      <c r="AE73" s="79"/>
      <c r="AF73" s="79"/>
      <c r="AG73" s="79"/>
    </row>
    <row r="74" spans="22:33" ht="12.75" customHeight="1">
      <c r="V74" s="78" t="s">
        <v>46</v>
      </c>
      <c r="W74" s="79" t="s">
        <v>92</v>
      </c>
      <c r="X74" s="79">
        <v>0</v>
      </c>
      <c r="Y74" s="79">
        <v>0</v>
      </c>
      <c r="Z74" s="79">
        <v>0</v>
      </c>
      <c r="AA74" s="80">
        <v>42</v>
      </c>
      <c r="AC74" s="78"/>
      <c r="AD74" s="79"/>
      <c r="AE74" s="79"/>
      <c r="AF74" s="79"/>
      <c r="AG74" s="79"/>
    </row>
    <row r="75" spans="22:33" ht="12.75" customHeight="1">
      <c r="V75" s="78" t="s">
        <v>47</v>
      </c>
      <c r="W75" s="79">
        <v>0</v>
      </c>
      <c r="X75" s="79" t="s">
        <v>92</v>
      </c>
      <c r="Y75" s="79" t="s">
        <v>92</v>
      </c>
      <c r="Z75" s="79">
        <v>0</v>
      </c>
      <c r="AA75" s="80">
        <v>44</v>
      </c>
      <c r="AC75" s="78"/>
      <c r="AD75" s="79"/>
      <c r="AE75" s="79"/>
      <c r="AF75" s="79"/>
      <c r="AG75" s="79"/>
    </row>
    <row r="76" spans="22:33" ht="12.75" customHeight="1">
      <c r="V76" s="78" t="s">
        <v>43</v>
      </c>
      <c r="W76" s="79" t="s">
        <v>92</v>
      </c>
      <c r="X76" s="110">
        <v>0.2</v>
      </c>
      <c r="Y76" s="119">
        <v>0.4</v>
      </c>
      <c r="Z76" s="119">
        <v>0.2</v>
      </c>
      <c r="AA76" s="80">
        <v>30</v>
      </c>
      <c r="AC76" s="78"/>
      <c r="AD76" s="79"/>
      <c r="AE76" s="79"/>
      <c r="AF76" s="79"/>
      <c r="AG76" s="79"/>
    </row>
    <row r="77" spans="22:33" ht="12.75" customHeight="1">
      <c r="V77" s="78" t="s">
        <v>44</v>
      </c>
      <c r="W77" s="79" t="s">
        <v>92</v>
      </c>
      <c r="X77" s="110">
        <v>0.2</v>
      </c>
      <c r="Y77" s="79">
        <v>0</v>
      </c>
      <c r="Z77" s="79">
        <v>0</v>
      </c>
      <c r="AA77" s="80">
        <v>50</v>
      </c>
      <c r="AC77" s="78"/>
      <c r="AD77" s="79"/>
      <c r="AE77" s="79"/>
      <c r="AF77" s="79"/>
      <c r="AG77" s="79"/>
    </row>
    <row r="78" spans="22:33" ht="12.75" customHeight="1">
      <c r="V78" s="78" t="s">
        <v>45</v>
      </c>
      <c r="W78" s="79">
        <v>0</v>
      </c>
      <c r="X78" s="79" t="s">
        <v>92</v>
      </c>
      <c r="Y78" s="79" t="s">
        <v>92</v>
      </c>
      <c r="Z78" s="79">
        <v>0</v>
      </c>
      <c r="AA78" s="80">
        <v>52</v>
      </c>
      <c r="AC78" s="78"/>
      <c r="AD78" s="79"/>
      <c r="AE78" s="79"/>
      <c r="AF78" s="79"/>
      <c r="AG78" s="79"/>
    </row>
    <row r="79" spans="22:33" ht="12.75" customHeight="1">
      <c r="V79" s="81" t="s">
        <v>108</v>
      </c>
      <c r="W79" s="79" t="s">
        <v>33</v>
      </c>
      <c r="X79" s="79" t="s">
        <v>33</v>
      </c>
      <c r="Y79" s="79" t="s">
        <v>33</v>
      </c>
      <c r="Z79" s="79" t="s">
        <v>33</v>
      </c>
      <c r="AA79" s="80"/>
      <c r="AC79" s="78"/>
      <c r="AD79" s="79"/>
      <c r="AE79" s="79"/>
      <c r="AF79" s="79"/>
      <c r="AG79" s="79"/>
    </row>
    <row r="80" spans="22:33" ht="12.75" customHeight="1">
      <c r="V80" s="78" t="s">
        <v>54</v>
      </c>
      <c r="W80" s="79" t="s">
        <v>92</v>
      </c>
      <c r="X80" s="79">
        <v>0</v>
      </c>
      <c r="Y80" s="79">
        <v>0</v>
      </c>
      <c r="Z80" s="79">
        <v>0</v>
      </c>
      <c r="AA80" s="80" t="s">
        <v>109</v>
      </c>
      <c r="AC80" s="81"/>
      <c r="AD80" s="79"/>
      <c r="AE80" s="79"/>
      <c r="AF80" s="79"/>
      <c r="AG80" s="79"/>
    </row>
    <row r="81" spans="22:33" ht="12.75" customHeight="1">
      <c r="V81" s="78" t="s">
        <v>56</v>
      </c>
      <c r="W81" s="79" t="s">
        <v>92</v>
      </c>
      <c r="X81" s="79">
        <v>0</v>
      </c>
      <c r="Y81" s="79">
        <v>0</v>
      </c>
      <c r="Z81" s="79">
        <v>0</v>
      </c>
      <c r="AA81" s="80" t="s">
        <v>110</v>
      </c>
      <c r="AC81" s="78"/>
      <c r="AD81" s="79"/>
      <c r="AE81" s="79"/>
      <c r="AF81" s="79"/>
      <c r="AG81" s="79"/>
    </row>
    <row r="82" spans="22:33" ht="12.75" customHeight="1">
      <c r="V82" s="78" t="s">
        <v>57</v>
      </c>
      <c r="W82" s="79" t="s">
        <v>92</v>
      </c>
      <c r="X82" s="79">
        <v>0</v>
      </c>
      <c r="Y82" s="79">
        <v>0</v>
      </c>
      <c r="Z82" s="79">
        <v>0</v>
      </c>
      <c r="AA82" s="80" t="s">
        <v>111</v>
      </c>
      <c r="AC82" s="78"/>
      <c r="AD82" s="79"/>
      <c r="AE82" s="79"/>
      <c r="AF82" s="79"/>
      <c r="AG82" s="79"/>
    </row>
    <row r="83" spans="22:33" ht="12.75" customHeight="1">
      <c r="V83" s="78" t="s">
        <v>112</v>
      </c>
      <c r="W83" s="79" t="s">
        <v>92</v>
      </c>
      <c r="X83" s="79">
        <v>0</v>
      </c>
      <c r="Y83" s="79">
        <v>0</v>
      </c>
      <c r="Z83" s="79">
        <v>0</v>
      </c>
      <c r="AA83" s="80" t="s">
        <v>113</v>
      </c>
      <c r="AC83" s="78"/>
      <c r="AD83" s="79"/>
      <c r="AE83" s="79"/>
      <c r="AF83" s="79"/>
      <c r="AG83" s="79"/>
    </row>
    <row r="84" spans="22:33" ht="12.75" customHeight="1">
      <c r="V84" s="78" t="s">
        <v>88</v>
      </c>
      <c r="W84" s="79" t="s">
        <v>92</v>
      </c>
      <c r="X84" s="79">
        <v>0</v>
      </c>
      <c r="Y84" s="79">
        <v>0</v>
      </c>
      <c r="Z84" s="79">
        <v>0</v>
      </c>
      <c r="AA84" s="80" t="s">
        <v>114</v>
      </c>
      <c r="AC84" s="78"/>
      <c r="AD84" s="79"/>
      <c r="AE84" s="79"/>
      <c r="AF84" s="79"/>
      <c r="AG84" s="79"/>
    </row>
    <row r="85" spans="22:33" ht="12.75">
      <c r="V85" s="78" t="s">
        <v>63</v>
      </c>
      <c r="W85" s="79" t="s">
        <v>92</v>
      </c>
      <c r="X85" s="79">
        <v>0</v>
      </c>
      <c r="Y85" s="79">
        <v>0</v>
      </c>
      <c r="Z85" s="79">
        <v>0</v>
      </c>
      <c r="AA85" s="80" t="s">
        <v>115</v>
      </c>
      <c r="AC85" s="81"/>
      <c r="AD85" s="79"/>
      <c r="AE85" s="79"/>
      <c r="AF85" s="79"/>
      <c r="AG85" s="79"/>
    </row>
    <row r="86" spans="22:33" ht="12.75">
      <c r="V86" s="78" t="s">
        <v>116</v>
      </c>
      <c r="W86" s="79" t="s">
        <v>92</v>
      </c>
      <c r="X86" s="79">
        <v>0</v>
      </c>
      <c r="Y86" s="79">
        <v>0</v>
      </c>
      <c r="Z86" s="79">
        <v>0</v>
      </c>
      <c r="AA86" s="83" t="s">
        <v>117</v>
      </c>
      <c r="AC86" s="78"/>
      <c r="AD86" s="79"/>
      <c r="AE86" s="79"/>
      <c r="AF86" s="79"/>
      <c r="AG86" s="79"/>
    </row>
    <row r="87" spans="22:33" ht="12.75">
      <c r="V87" s="78" t="s">
        <v>118</v>
      </c>
      <c r="W87" s="79" t="s">
        <v>92</v>
      </c>
      <c r="X87" s="79">
        <v>0</v>
      </c>
      <c r="Y87" s="79">
        <v>0</v>
      </c>
      <c r="Z87" s="79">
        <v>0</v>
      </c>
      <c r="AA87" s="80" t="s">
        <v>119</v>
      </c>
      <c r="AC87" s="78"/>
      <c r="AD87" s="79"/>
      <c r="AE87" s="79"/>
      <c r="AF87" s="79"/>
      <c r="AG87" s="79"/>
    </row>
    <row r="88" spans="22:33" ht="12.75">
      <c r="V88" s="78" t="s">
        <v>66</v>
      </c>
      <c r="W88" s="79" t="s">
        <v>92</v>
      </c>
      <c r="X88" s="79">
        <v>0</v>
      </c>
      <c r="Y88" s="79">
        <v>0</v>
      </c>
      <c r="Z88" s="79">
        <v>0</v>
      </c>
      <c r="AA88" s="83" t="s">
        <v>120</v>
      </c>
      <c r="AC88" s="78"/>
      <c r="AD88" s="79"/>
      <c r="AE88" s="79"/>
      <c r="AF88" s="79"/>
      <c r="AG88" s="79"/>
    </row>
    <row r="89" spans="22:33" ht="12.75">
      <c r="V89" s="81" t="s">
        <v>121</v>
      </c>
      <c r="W89" s="79" t="s">
        <v>33</v>
      </c>
      <c r="X89" s="79" t="s">
        <v>33</v>
      </c>
      <c r="Y89" s="79" t="s">
        <v>33</v>
      </c>
      <c r="Z89" s="79" t="s">
        <v>33</v>
      </c>
      <c r="AA89" s="80"/>
      <c r="AC89" s="78"/>
      <c r="AD89" s="79"/>
      <c r="AE89" s="79"/>
      <c r="AF89" s="79"/>
      <c r="AG89" s="79"/>
    </row>
    <row r="90" spans="22:33" ht="12.75">
      <c r="V90" s="78" t="s">
        <v>53</v>
      </c>
      <c r="W90" s="79" t="s">
        <v>92</v>
      </c>
      <c r="X90" s="79">
        <v>0</v>
      </c>
      <c r="Y90" s="79">
        <v>0</v>
      </c>
      <c r="Z90" s="79">
        <v>0</v>
      </c>
      <c r="AA90" s="83" t="s">
        <v>119</v>
      </c>
      <c r="AC90" s="78"/>
      <c r="AD90" s="79"/>
      <c r="AE90" s="79"/>
      <c r="AF90" s="79"/>
      <c r="AG90" s="79"/>
    </row>
    <row r="91" spans="22:33" ht="12.75">
      <c r="V91" s="78" t="s">
        <v>59</v>
      </c>
      <c r="W91" s="79" t="s">
        <v>92</v>
      </c>
      <c r="X91" s="79">
        <v>0</v>
      </c>
      <c r="Y91" s="79">
        <v>0</v>
      </c>
      <c r="Z91" s="79">
        <v>0</v>
      </c>
      <c r="AA91" s="83" t="s">
        <v>122</v>
      </c>
      <c r="AC91" s="78"/>
      <c r="AD91" s="79"/>
      <c r="AE91" s="79"/>
      <c r="AF91" s="79"/>
      <c r="AG91" s="79"/>
    </row>
    <row r="92" spans="22:33" ht="12.75">
      <c r="V92" s="78" t="s">
        <v>60</v>
      </c>
      <c r="W92" s="79" t="s">
        <v>92</v>
      </c>
      <c r="X92" s="79">
        <v>0</v>
      </c>
      <c r="Y92" s="79">
        <v>0</v>
      </c>
      <c r="Z92" s="79">
        <v>0</v>
      </c>
      <c r="AA92" s="80" t="s">
        <v>123</v>
      </c>
      <c r="AC92" s="78"/>
      <c r="AD92" s="79"/>
      <c r="AE92" s="79"/>
      <c r="AF92" s="79"/>
      <c r="AG92" s="79"/>
    </row>
    <row r="93" spans="22:33" ht="12.75">
      <c r="V93" s="78" t="s">
        <v>61</v>
      </c>
      <c r="W93" s="79" t="s">
        <v>92</v>
      </c>
      <c r="X93" s="79">
        <v>0</v>
      </c>
      <c r="Y93" s="79">
        <v>0</v>
      </c>
      <c r="Z93" s="79">
        <v>0</v>
      </c>
      <c r="AA93" s="80" t="s">
        <v>124</v>
      </c>
      <c r="AC93" s="78"/>
      <c r="AD93" s="79"/>
      <c r="AE93" s="79"/>
      <c r="AF93" s="79"/>
      <c r="AG93" s="79"/>
    </row>
    <row r="94" spans="22:33" ht="12.75">
      <c r="V94" s="78" t="s">
        <v>55</v>
      </c>
      <c r="W94" s="79" t="s">
        <v>92</v>
      </c>
      <c r="X94" s="79">
        <v>0</v>
      </c>
      <c r="Y94" s="79">
        <v>0</v>
      </c>
      <c r="Z94" s="79">
        <v>0</v>
      </c>
      <c r="AA94" s="83" t="s">
        <v>125</v>
      </c>
      <c r="AC94" s="78"/>
      <c r="AD94" s="79"/>
      <c r="AE94" s="79"/>
      <c r="AF94" s="79"/>
      <c r="AG94" s="79"/>
    </row>
    <row r="95" spans="22:33" ht="12.75">
      <c r="V95" s="78" t="s">
        <v>62</v>
      </c>
      <c r="W95" s="79" t="s">
        <v>92</v>
      </c>
      <c r="X95" s="79">
        <v>0</v>
      </c>
      <c r="Y95" s="79">
        <v>0</v>
      </c>
      <c r="Z95" s="79">
        <v>0</v>
      </c>
      <c r="AA95" s="83" t="s">
        <v>126</v>
      </c>
      <c r="AC95" s="78"/>
      <c r="AD95" s="79"/>
      <c r="AE95" s="79"/>
      <c r="AF95" s="79"/>
      <c r="AG95" s="79"/>
    </row>
    <row r="96" spans="22:27" ht="12.75">
      <c r="V96" s="78" t="s">
        <v>168</v>
      </c>
      <c r="W96" s="79" t="s">
        <v>92</v>
      </c>
      <c r="X96" s="79">
        <v>0</v>
      </c>
      <c r="Y96" s="79">
        <v>0</v>
      </c>
      <c r="Z96" s="79">
        <v>0</v>
      </c>
      <c r="AA96" s="83" t="s">
        <v>167</v>
      </c>
    </row>
    <row r="97" spans="22:27" ht="12.75">
      <c r="V97" s="78" t="s">
        <v>64</v>
      </c>
      <c r="W97" s="79" t="s">
        <v>92</v>
      </c>
      <c r="X97" s="79">
        <v>0</v>
      </c>
      <c r="Y97" s="79">
        <v>0</v>
      </c>
      <c r="Z97" s="79">
        <v>0</v>
      </c>
      <c r="AA97" s="83" t="s">
        <v>127</v>
      </c>
    </row>
    <row r="98" spans="22:27" ht="12.75">
      <c r="V98" s="84" t="s">
        <v>150</v>
      </c>
      <c r="W98" s="79" t="s">
        <v>92</v>
      </c>
      <c r="X98" s="79">
        <v>0</v>
      </c>
      <c r="Y98" s="79">
        <v>0</v>
      </c>
      <c r="Z98" s="79">
        <v>0</v>
      </c>
      <c r="AA98" s="85" t="s">
        <v>151</v>
      </c>
    </row>
    <row r="99" spans="22:27" ht="12.75">
      <c r="V99" s="78" t="s">
        <v>65</v>
      </c>
      <c r="W99" s="79" t="s">
        <v>92</v>
      </c>
      <c r="X99" s="79">
        <v>0</v>
      </c>
      <c r="Y99" s="79">
        <v>0</v>
      </c>
      <c r="Z99" s="79">
        <v>0</v>
      </c>
      <c r="AA99" s="83" t="s">
        <v>128</v>
      </c>
    </row>
    <row r="100" spans="22:27" ht="12.75">
      <c r="V100" s="81" t="s">
        <v>129</v>
      </c>
      <c r="W100" s="79" t="s">
        <v>33</v>
      </c>
      <c r="X100" s="79" t="s">
        <v>33</v>
      </c>
      <c r="Y100" s="79" t="s">
        <v>33</v>
      </c>
      <c r="Z100" s="79" t="s">
        <v>33</v>
      </c>
      <c r="AA100" s="80"/>
    </row>
    <row r="101" spans="22:27" ht="12.75">
      <c r="V101" s="78" t="s">
        <v>130</v>
      </c>
      <c r="W101" s="79" t="s">
        <v>92</v>
      </c>
      <c r="X101" s="79">
        <v>0</v>
      </c>
      <c r="Y101" s="79">
        <v>0</v>
      </c>
      <c r="Z101" s="79">
        <v>0</v>
      </c>
      <c r="AA101" s="83">
        <v>11000</v>
      </c>
    </row>
    <row r="102" spans="22:27" ht="12.75">
      <c r="V102" s="78" t="s">
        <v>68</v>
      </c>
      <c r="W102" s="79" t="s">
        <v>92</v>
      </c>
      <c r="X102" s="79">
        <v>0</v>
      </c>
      <c r="Y102" s="79">
        <v>0</v>
      </c>
      <c r="Z102" s="79">
        <v>0</v>
      </c>
      <c r="AA102" s="80" t="s">
        <v>131</v>
      </c>
    </row>
    <row r="103" spans="22:27" ht="12.75">
      <c r="V103" s="78" t="s">
        <v>71</v>
      </c>
      <c r="W103" s="79" t="s">
        <v>92</v>
      </c>
      <c r="X103" s="79">
        <v>0</v>
      </c>
      <c r="Y103" s="79">
        <v>0</v>
      </c>
      <c r="Z103" s="79">
        <v>0</v>
      </c>
      <c r="AA103" s="80" t="s">
        <v>133</v>
      </c>
    </row>
    <row r="104" spans="22:27" ht="12.75">
      <c r="V104" s="84" t="s">
        <v>152</v>
      </c>
      <c r="W104" s="79" t="s">
        <v>92</v>
      </c>
      <c r="X104" s="79">
        <v>0</v>
      </c>
      <c r="Y104" s="79">
        <v>0</v>
      </c>
      <c r="Z104" s="79">
        <v>0</v>
      </c>
      <c r="AA104" s="86" t="s">
        <v>153</v>
      </c>
    </row>
    <row r="105" spans="22:27" ht="12.75">
      <c r="V105" s="78" t="s">
        <v>134</v>
      </c>
      <c r="W105" s="79" t="s">
        <v>92</v>
      </c>
      <c r="X105" s="79">
        <v>0</v>
      </c>
      <c r="Y105" s="79">
        <v>0</v>
      </c>
      <c r="Z105" s="79">
        <v>0</v>
      </c>
      <c r="AA105" s="86" t="s">
        <v>135</v>
      </c>
    </row>
    <row r="106" spans="22:27" ht="12.75">
      <c r="V106" s="84" t="s">
        <v>156</v>
      </c>
      <c r="W106" s="87" t="s">
        <v>92</v>
      </c>
      <c r="X106" s="79">
        <v>0</v>
      </c>
      <c r="Y106" s="79">
        <v>0</v>
      </c>
      <c r="Z106" s="79">
        <v>0</v>
      </c>
      <c r="AA106" s="86" t="s">
        <v>157</v>
      </c>
    </row>
    <row r="107" spans="22:27" ht="12.75">
      <c r="V107" s="78" t="s">
        <v>138</v>
      </c>
      <c r="W107" s="79" t="s">
        <v>92</v>
      </c>
      <c r="X107" s="79">
        <v>0</v>
      </c>
      <c r="Y107" s="79">
        <v>0</v>
      </c>
      <c r="Z107" s="79">
        <v>0</v>
      </c>
      <c r="AA107" s="80" t="s">
        <v>139</v>
      </c>
    </row>
    <row r="108" spans="22:27" ht="12.75">
      <c r="V108" s="81" t="s">
        <v>136</v>
      </c>
      <c r="W108" s="79" t="s">
        <v>33</v>
      </c>
      <c r="X108" s="79" t="s">
        <v>33</v>
      </c>
      <c r="Y108" s="79" t="s">
        <v>33</v>
      </c>
      <c r="Z108" s="79" t="s">
        <v>33</v>
      </c>
      <c r="AA108" s="80"/>
    </row>
    <row r="109" spans="22:27" ht="12.75">
      <c r="V109" s="84" t="s">
        <v>148</v>
      </c>
      <c r="W109" s="79" t="s">
        <v>92</v>
      </c>
      <c r="X109" s="79">
        <v>0</v>
      </c>
      <c r="Y109" s="79">
        <v>0</v>
      </c>
      <c r="Z109" s="79">
        <v>0</v>
      </c>
      <c r="AA109" s="86" t="s">
        <v>149</v>
      </c>
    </row>
    <row r="110" spans="22:27" ht="12.75">
      <c r="V110" s="78" t="s">
        <v>69</v>
      </c>
      <c r="W110" s="79" t="s">
        <v>92</v>
      </c>
      <c r="X110" s="79">
        <v>0</v>
      </c>
      <c r="Y110" s="79">
        <v>0</v>
      </c>
      <c r="Z110" s="79">
        <v>0</v>
      </c>
      <c r="AA110" s="80" t="s">
        <v>132</v>
      </c>
    </row>
    <row r="111" spans="22:27" ht="12.75">
      <c r="V111" s="84" t="s">
        <v>154</v>
      </c>
      <c r="W111" s="79" t="s">
        <v>92</v>
      </c>
      <c r="X111" s="79">
        <v>0</v>
      </c>
      <c r="Y111" s="79">
        <v>0</v>
      </c>
      <c r="Z111" s="79">
        <v>0</v>
      </c>
      <c r="AA111" s="86" t="s">
        <v>155</v>
      </c>
    </row>
    <row r="112" spans="22:27" ht="12.75">
      <c r="V112" s="78" t="s">
        <v>70</v>
      </c>
      <c r="W112" s="79" t="s">
        <v>92</v>
      </c>
      <c r="X112" s="79">
        <v>0</v>
      </c>
      <c r="Y112" s="79">
        <v>0</v>
      </c>
      <c r="Z112" s="79">
        <v>0</v>
      </c>
      <c r="AA112" s="80" t="s">
        <v>137</v>
      </c>
    </row>
    <row r="113" spans="22:27" ht="12.75">
      <c r="V113" s="81" t="s">
        <v>140</v>
      </c>
      <c r="W113" s="79" t="s">
        <v>33</v>
      </c>
      <c r="X113" s="79" t="s">
        <v>33</v>
      </c>
      <c r="Y113" s="79" t="s">
        <v>33</v>
      </c>
      <c r="Z113" s="79" t="s">
        <v>33</v>
      </c>
      <c r="AA113" s="80"/>
    </row>
    <row r="114" spans="22:27" ht="12.75">
      <c r="V114" s="78" t="s">
        <v>141</v>
      </c>
      <c r="W114" s="79" t="s">
        <v>92</v>
      </c>
      <c r="X114" s="79">
        <v>0</v>
      </c>
      <c r="Y114" s="79">
        <v>0</v>
      </c>
      <c r="Z114" s="79">
        <v>0</v>
      </c>
      <c r="AA114" s="80" t="s">
        <v>142</v>
      </c>
    </row>
    <row r="115" spans="22:27" ht="12.75">
      <c r="V115" s="78" t="s">
        <v>143</v>
      </c>
      <c r="W115" s="79" t="s">
        <v>92</v>
      </c>
      <c r="X115" s="79">
        <v>0</v>
      </c>
      <c r="Y115" s="79">
        <v>0</v>
      </c>
      <c r="Z115" s="79">
        <v>0</v>
      </c>
      <c r="AA115" s="80" t="s">
        <v>144</v>
      </c>
    </row>
    <row r="116" spans="22:27" ht="12.75">
      <c r="V116" s="78" t="s">
        <v>145</v>
      </c>
      <c r="W116" s="79" t="s">
        <v>92</v>
      </c>
      <c r="X116" s="79">
        <v>0</v>
      </c>
      <c r="Y116" s="79">
        <v>0</v>
      </c>
      <c r="Z116" s="79">
        <v>0</v>
      </c>
      <c r="AA116" s="83" t="s">
        <v>146</v>
      </c>
    </row>
  </sheetData>
  <sheetProtection password="CD0A" sheet="1" insertColumns="0" insertRows="0" insertHyperlinks="0" deleteColumns="0" deleteRows="0" selectLockedCells="1" sort="0" autoFilter="0" pivotTables="0"/>
  <mergeCells count="10">
    <mergeCell ref="M5:P5"/>
    <mergeCell ref="M6:P6"/>
    <mergeCell ref="B1:B2"/>
    <mergeCell ref="A9:G9"/>
    <mergeCell ref="K9:P9"/>
    <mergeCell ref="C4:H4"/>
    <mergeCell ref="C5:H5"/>
    <mergeCell ref="C6:H6"/>
    <mergeCell ref="C1:L1"/>
    <mergeCell ref="C2:L2"/>
  </mergeCells>
  <conditionalFormatting sqref="D11:D20">
    <cfRule type="cellIs" priority="1" dxfId="6" operator="between" stopIfTrue="1">
      <formula>0</formula>
      <formula>0</formula>
    </cfRule>
  </conditionalFormatting>
  <dataValidations count="9">
    <dataValidation type="list" allowBlank="1" showInputMessage="1" showErrorMessage="1" sqref="Q11:Q20 G11:G20">
      <formula1>"*"</formula1>
    </dataValidation>
    <dataValidation type="list" allowBlank="1" showInputMessage="1" showErrorMessage="1" sqref="K9:P9">
      <formula1>"LIBRE ( L )"</formula1>
    </dataValidation>
    <dataValidation type="list" allowBlank="1" showInputMessage="1" showErrorMessage="1" sqref="B11:B20">
      <formula1>figure_E13</formula1>
    </dataValidation>
    <dataValidation type="list" allowBlank="1" showInputMessage="1" showErrorMessage="1" sqref="M11:M20 C11:C20">
      <formula1>position</formula1>
    </dataValidation>
    <dataValidation type="list" allowBlank="1" showInputMessage="1" showErrorMessage="1" sqref="M6">
      <formula1>"FILLE,GARCON"</formula1>
    </dataValidation>
    <dataValidation allowBlank="1" showErrorMessage="1" prompt="BEN [1,5 : 4,1]&#10;MIN [2,7 : 4,1]" sqref="D21"/>
    <dataValidation type="list" allowBlank="1" showInputMessage="1" showErrorMessage="1" sqref="A9:G9">
      <formula1>"LIBRE ( L* )"</formula1>
    </dataValidation>
    <dataValidation type="list" allowBlank="1" showInputMessage="1" showErrorMessage="1" sqref="L11:L20">
      <formula1>figure_E13</formula1>
    </dataValidation>
    <dataValidation allowBlank="1" showErrorMessage="1" sqref="N21"/>
  </dataValidations>
  <printOptions horizontalCentered="1" verticalCentered="1"/>
  <pageMargins left="0.5118110236220472" right="0.5511811023622047" top="0.17" bottom="0.1968503937007874" header="0.23" footer="0.29"/>
  <pageSetup fitToHeight="1" fitToWidth="1" horizontalDpi="360" verticalDpi="360" orientation="landscape" paperSize="9" scale="86" r:id="rId2"/>
  <headerFooter alignWithMargins="0">
    <oddFooter>&amp;R&amp;"Arial,Italique"&amp;9@Tous droits réservés E.NGUYEN-BA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D89"/>
  <sheetViews>
    <sheetView tabSelected="1" zoomScale="90" zoomScaleNormal="90" zoomScalePageLayoutView="0" workbookViewId="0" topLeftCell="A1">
      <selection activeCell="C4" sqref="C4:I4"/>
    </sheetView>
  </sheetViews>
  <sheetFormatPr defaultColWidth="11.421875" defaultRowHeight="12.75"/>
  <cols>
    <col min="1" max="1" width="5.28125" style="2" customWidth="1"/>
    <col min="2" max="2" width="30.8515625" style="2" bestFit="1" customWidth="1"/>
    <col min="3" max="3" width="6.140625" style="2" customWidth="1"/>
    <col min="4" max="4" width="11.421875" style="2" customWidth="1"/>
    <col min="5" max="5" width="4.57421875" style="2" hidden="1" customWidth="1"/>
    <col min="6" max="6" width="11.421875" style="2" customWidth="1"/>
    <col min="7" max="7" width="3.7109375" style="2" bestFit="1" customWidth="1"/>
    <col min="8" max="8" width="3.7109375" style="2" customWidth="1"/>
    <col min="9" max="9" width="11.421875" style="2" customWidth="1"/>
    <col min="10" max="10" width="5.28125" style="2" customWidth="1"/>
    <col min="11" max="11" width="30.8515625" style="2" bestFit="1" customWidth="1"/>
    <col min="12" max="12" width="6.00390625" style="2" customWidth="1"/>
    <col min="13" max="13" width="11.421875" style="2" customWidth="1"/>
    <col min="14" max="14" width="4.00390625" style="2" bestFit="1" customWidth="1"/>
    <col min="15" max="15" width="11.421875" style="2" customWidth="1"/>
    <col min="16" max="16" width="8.00390625" style="2" customWidth="1"/>
    <col min="17" max="20" width="11.421875" style="2" hidden="1" customWidth="1"/>
    <col min="21" max="21" width="24.00390625" style="2" hidden="1" customWidth="1"/>
    <col min="22" max="22" width="9.140625" style="15" hidden="1" customWidth="1"/>
    <col min="23" max="25" width="12.28125" style="15" hidden="1" customWidth="1"/>
    <col min="26" max="26" width="6.57421875" style="16" hidden="1" customWidth="1"/>
    <col min="27" max="27" width="11.421875" style="2" hidden="1" customWidth="1"/>
    <col min="28" max="28" width="2.421875" style="2" hidden="1" customWidth="1"/>
    <col min="29" max="29" width="18.28125" style="2" customWidth="1"/>
    <col min="30" max="16384" width="11.421875" style="2" customWidth="1"/>
  </cols>
  <sheetData>
    <row r="1" spans="1:26" ht="47.25" customHeight="1">
      <c r="A1" s="1"/>
      <c r="B1" s="142" t="s">
        <v>0</v>
      </c>
      <c r="C1" s="161" t="s">
        <v>1</v>
      </c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  <c r="P1" s="1"/>
      <c r="Q1" s="1"/>
      <c r="R1" s="1"/>
      <c r="S1" s="1"/>
      <c r="V1" s="2"/>
      <c r="W1" s="2"/>
      <c r="X1" s="2"/>
      <c r="Y1" s="2"/>
      <c r="Z1" s="2"/>
    </row>
    <row r="2" spans="1:30" s="3" customFormat="1" ht="31.5">
      <c r="A2" s="1"/>
      <c r="B2" s="142"/>
      <c r="C2" s="158" t="s">
        <v>177</v>
      </c>
      <c r="D2" s="159"/>
      <c r="E2" s="159"/>
      <c r="F2" s="159"/>
      <c r="G2" s="159"/>
      <c r="H2" s="159"/>
      <c r="I2" s="159"/>
      <c r="J2" s="159"/>
      <c r="K2" s="160"/>
      <c r="L2" s="1"/>
      <c r="M2" s="1"/>
      <c r="N2" s="1"/>
      <c r="O2" s="1"/>
      <c r="P2" s="1"/>
      <c r="Q2" s="1"/>
      <c r="R2" s="1"/>
      <c r="S2" s="1"/>
      <c r="AC2" s="2"/>
      <c r="AD2" s="2"/>
    </row>
    <row r="3" spans="1:30" s="3" customFormat="1" ht="12.75" customHeight="1">
      <c r="A3" s="1"/>
      <c r="B3" s="51"/>
      <c r="C3" s="4"/>
      <c r="D3" s="6"/>
      <c r="E3" s="6"/>
      <c r="F3" s="6"/>
      <c r="G3" s="6"/>
      <c r="H3" s="6"/>
      <c r="I3" s="6"/>
      <c r="J3" s="6"/>
      <c r="K3" s="4"/>
      <c r="L3" s="8"/>
      <c r="M3" s="8"/>
      <c r="N3" s="8"/>
      <c r="O3" s="1"/>
      <c r="P3" s="1"/>
      <c r="Q3" s="1"/>
      <c r="R3" s="1"/>
      <c r="S3" s="1"/>
      <c r="AC3" s="2"/>
      <c r="AD3" s="2"/>
    </row>
    <row r="4" spans="1:30" s="3" customFormat="1" ht="27">
      <c r="A4" s="1"/>
      <c r="B4" s="9" t="s">
        <v>2</v>
      </c>
      <c r="C4" s="144"/>
      <c r="D4" s="144"/>
      <c r="E4" s="144"/>
      <c r="F4" s="144"/>
      <c r="G4" s="144"/>
      <c r="H4" s="144"/>
      <c r="I4" s="144"/>
      <c r="J4" s="1"/>
      <c r="K4" s="10"/>
      <c r="L4" s="8"/>
      <c r="M4" s="11"/>
      <c r="N4" s="11"/>
      <c r="O4" s="1"/>
      <c r="P4" s="1"/>
      <c r="Q4" s="1"/>
      <c r="R4" s="1"/>
      <c r="S4" s="1"/>
      <c r="AC4" s="2"/>
      <c r="AD4" s="2"/>
    </row>
    <row r="5" spans="1:19" s="3" customFormat="1" ht="26.25">
      <c r="A5" s="1"/>
      <c r="B5" s="9" t="s">
        <v>3</v>
      </c>
      <c r="C5" s="144"/>
      <c r="D5" s="144"/>
      <c r="E5" s="144"/>
      <c r="F5" s="144"/>
      <c r="G5" s="144"/>
      <c r="H5" s="144"/>
      <c r="I5" s="144"/>
      <c r="J5" s="1"/>
      <c r="K5" s="9" t="s">
        <v>83</v>
      </c>
      <c r="L5" s="164" t="s">
        <v>180</v>
      </c>
      <c r="M5" s="164"/>
      <c r="N5" s="164"/>
      <c r="O5" s="164"/>
      <c r="P5" s="1"/>
      <c r="Q5" s="1"/>
      <c r="R5" s="1"/>
      <c r="S5" s="1"/>
    </row>
    <row r="6" spans="1:28" s="3" customFormat="1" ht="27.75" customHeight="1">
      <c r="A6" s="1"/>
      <c r="B6" s="9" t="s">
        <v>4</v>
      </c>
      <c r="C6" s="144"/>
      <c r="D6" s="144"/>
      <c r="E6" s="144"/>
      <c r="F6" s="144"/>
      <c r="G6" s="144"/>
      <c r="H6" s="144"/>
      <c r="I6" s="144"/>
      <c r="J6" s="1"/>
      <c r="K6" s="9" t="s">
        <v>84</v>
      </c>
      <c r="L6" s="156" t="s">
        <v>185</v>
      </c>
      <c r="M6" s="156"/>
      <c r="N6" s="156"/>
      <c r="O6" s="156"/>
      <c r="P6" s="1"/>
      <c r="Q6" s="1"/>
      <c r="R6" s="1"/>
      <c r="S6" s="1"/>
      <c r="V6" s="12"/>
      <c r="W6" s="12"/>
      <c r="X6" s="12"/>
      <c r="Y6" s="12"/>
      <c r="Z6" s="13"/>
      <c r="AB6" s="14"/>
    </row>
    <row r="7" spans="1:28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V7" s="12"/>
      <c r="W7" s="12"/>
      <c r="X7" s="12"/>
      <c r="Y7" s="12"/>
      <c r="Z7" s="13"/>
      <c r="AB7" s="14"/>
    </row>
    <row r="8" spans="1:28" s="3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V8" s="12"/>
      <c r="W8" s="12"/>
      <c r="X8" s="12"/>
      <c r="Y8" s="12"/>
      <c r="Z8" s="13"/>
      <c r="AB8" s="14"/>
    </row>
    <row r="9" spans="1:28" ht="26.25" customHeight="1">
      <c r="A9" s="143" t="s">
        <v>76</v>
      </c>
      <c r="B9" s="143"/>
      <c r="C9" s="143"/>
      <c r="D9" s="143"/>
      <c r="E9" s="143"/>
      <c r="F9" s="143"/>
      <c r="G9" s="143"/>
      <c r="H9" s="121"/>
      <c r="J9" s="143" t="s">
        <v>5</v>
      </c>
      <c r="K9" s="143"/>
      <c r="L9" s="143"/>
      <c r="M9" s="143"/>
      <c r="N9" s="143"/>
      <c r="O9" s="143"/>
      <c r="P9" s="1"/>
      <c r="Q9" s="1"/>
      <c r="R9" s="1"/>
      <c r="S9" s="1"/>
      <c r="AB9" s="17"/>
    </row>
    <row r="10" spans="1:28" s="3" customFormat="1" ht="33">
      <c r="A10" s="18" t="s">
        <v>6</v>
      </c>
      <c r="B10" s="1"/>
      <c r="C10" s="19" t="s">
        <v>7</v>
      </c>
      <c r="D10" s="20" t="s">
        <v>8</v>
      </c>
      <c r="E10" s="94" t="s">
        <v>166</v>
      </c>
      <c r="F10" s="21" t="s">
        <v>9</v>
      </c>
      <c r="G10" s="19" t="s">
        <v>192</v>
      </c>
      <c r="H10" s="19" t="s">
        <v>194</v>
      </c>
      <c r="I10" s="1"/>
      <c r="J10" s="18" t="s">
        <v>6</v>
      </c>
      <c r="K10" s="59"/>
      <c r="L10" s="19" t="s">
        <v>7</v>
      </c>
      <c r="M10" s="20" t="s">
        <v>8</v>
      </c>
      <c r="N10" s="94" t="s">
        <v>166</v>
      </c>
      <c r="O10" s="21" t="s">
        <v>9</v>
      </c>
      <c r="P10" s="1"/>
      <c r="Q10" s="1"/>
      <c r="R10" s="1"/>
      <c r="S10" s="1"/>
      <c r="V10" s="12"/>
      <c r="W10" s="12"/>
      <c r="X10" s="12"/>
      <c r="Y10" s="12"/>
      <c r="Z10" s="13"/>
      <c r="AB10" s="14"/>
    </row>
    <row r="11" spans="1:28" s="3" customFormat="1" ht="24" customHeight="1">
      <c r="A11" s="52">
        <v>1</v>
      </c>
      <c r="B11" s="23"/>
      <c r="C11" s="24"/>
      <c r="D11" s="54">
        <f>IF(B11="","",IF(C11="-",VLOOKUP(B11,matrice_diff,2,FALSE),IF(C11="O",VLOOKUP(B11,matrice_diff,3,FALSE),IF(C11="&lt;",VLOOKUP(B11,matrice_diff,4,FALSE),IF(C11="/",VLOOKUP(B11,matrice_diff,5,FALSE),VLOOKUP(B11,matrice_diff,2,FALSE))))))</f>
      </c>
      <c r="E11" s="93">
        <f>IF(B11="","",D11)</f>
      </c>
      <c r="F11" s="26">
        <f aca="true" t="shared" si="0" ref="F11:F20">IF(AND(T11&gt;1,NOT(ISBLANK(B11))),"REPETITION","")</f>
      </c>
      <c r="G11" s="140"/>
      <c r="H11" s="141"/>
      <c r="I11" s="28">
        <f aca="true" t="shared" si="1" ref="I11:I20">IF(B11="","",CONCATENATE(VLOOKUP(B11,numerique,6,FALSE)," ",C11))</f>
      </c>
      <c r="J11" s="52">
        <v>1</v>
      </c>
      <c r="K11" s="23"/>
      <c r="L11" s="24"/>
      <c r="M11" s="25">
        <f aca="true" t="shared" si="2" ref="M11:M20">IF(K11="","",IF(L11="-",VLOOKUP(K11,matrice_diff,2,FALSE),IF(L11="O",VLOOKUP(K11,matrice_diff,3,FALSE),IF(L11="&lt;",VLOOKUP(K11,matrice_diff,4,FALSE),IF(L11="/",VLOOKUP(K11,matrice_diff,5,FALSE),VLOOKUP(K11,matrice_diff,2,FALSE))))))</f>
      </c>
      <c r="N11" s="93">
        <f>IF(K11="","",M11)</f>
      </c>
      <c r="O11" s="26">
        <f aca="true" t="shared" si="3" ref="O11:O20">IF(AND(R11&gt;1,NOT(ISBLANK(K11))),"REPETITION","")</f>
      </c>
      <c r="P11" s="28">
        <f aca="true" t="shared" si="4" ref="P11:P20">IF(K11="","",CONCATENATE(VLOOKUP(K11,numerique,6,FALSE)," ",L11))</f>
      </c>
      <c r="Q11" s="1">
        <f aca="true" t="shared" si="5" ref="Q11:Q20">CONCATENATE(K11,L11)</f>
      </c>
      <c r="R11" s="1">
        <f aca="true" t="shared" si="6" ref="R11:R20">COUNTIF($Q$11:$Q$20,Q11)</f>
        <v>10</v>
      </c>
      <c r="S11" s="1">
        <f aca="true" t="shared" si="7" ref="S11:S20">CONCATENATE(B11,C11)</f>
      </c>
      <c r="T11" s="1">
        <f aca="true" t="shared" si="8" ref="T11:T20">COUNTIF($S$11:$S$20,S11)</f>
        <v>10</v>
      </c>
      <c r="U11" s="3">
        <f>IF(G11="d",D11,0)</f>
        <v>0</v>
      </c>
      <c r="V11" s="12"/>
      <c r="W11" s="12"/>
      <c r="X11" s="12"/>
      <c r="Y11" s="12"/>
      <c r="Z11" s="13"/>
      <c r="AB11" s="14"/>
    </row>
    <row r="12" spans="1:28" s="3" customFormat="1" ht="24" customHeight="1">
      <c r="A12" s="52">
        <v>2</v>
      </c>
      <c r="B12" s="23"/>
      <c r="C12" s="24"/>
      <c r="D12" s="54">
        <f>IF(B12="","",IF(C12="-",VLOOKUP(B12,matrice_diff,2,FALSE),IF(C12="O",VLOOKUP(B12,matrice_diff,3,FALSE),IF(C12="&lt;",VLOOKUP(B12,matrice_diff,4,FALSE),IF(C12="/",VLOOKUP(B12,matrice_diff,5,FALSE),VLOOKUP(B12,matrice_diff,2,FALSE))))))</f>
      </c>
      <c r="E12" s="93">
        <f aca="true" t="shared" si="9" ref="E12:E20">(IF(B12="","",D12+E11))</f>
      </c>
      <c r="F12" s="26">
        <f t="shared" si="0"/>
      </c>
      <c r="G12" s="140"/>
      <c r="H12" s="141"/>
      <c r="I12" s="28">
        <f t="shared" si="1"/>
      </c>
      <c r="J12" s="52">
        <v>2</v>
      </c>
      <c r="K12" s="23"/>
      <c r="L12" s="24"/>
      <c r="M12" s="25">
        <f t="shared" si="2"/>
      </c>
      <c r="N12" s="93">
        <f aca="true" t="shared" si="10" ref="N12:N20">(IF(K12="","",M12+N11))</f>
      </c>
      <c r="O12" s="26">
        <f t="shared" si="3"/>
      </c>
      <c r="P12" s="28">
        <f t="shared" si="4"/>
      </c>
      <c r="Q12" s="1">
        <f t="shared" si="5"/>
      </c>
      <c r="R12" s="1">
        <f t="shared" si="6"/>
        <v>10</v>
      </c>
      <c r="S12" s="1">
        <f t="shared" si="7"/>
      </c>
      <c r="T12" s="1">
        <f t="shared" si="8"/>
        <v>10</v>
      </c>
      <c r="U12" s="3">
        <f aca="true" t="shared" si="11" ref="U12:U20">IF(G12="d",D12,0)</f>
        <v>0</v>
      </c>
      <c r="V12" s="12"/>
      <c r="W12" s="12"/>
      <c r="X12" s="12"/>
      <c r="Y12" s="12"/>
      <c r="Z12" s="13"/>
      <c r="AB12" s="14"/>
    </row>
    <row r="13" spans="1:28" s="3" customFormat="1" ht="24" customHeight="1">
      <c r="A13" s="52">
        <v>3</v>
      </c>
      <c r="B13" s="23"/>
      <c r="C13" s="24"/>
      <c r="D13" s="54">
        <f aca="true" t="shared" si="12" ref="D13:D20">IF(B13="","",IF(C13="-",VLOOKUP(B13,matrice_diff,2,FALSE),IF(C13="O",VLOOKUP(B13,matrice_diff,3,FALSE),IF(C13="&lt;",VLOOKUP(B13,matrice_diff,4,FALSE),IF(C13="/",VLOOKUP(B13,matrice_diff,5,FALSE),VLOOKUP(B13,matrice_diff,2,FALSE))))))</f>
      </c>
      <c r="E13" s="93">
        <f t="shared" si="9"/>
      </c>
      <c r="F13" s="26">
        <f t="shared" si="0"/>
      </c>
      <c r="G13" s="140"/>
      <c r="H13" s="141"/>
      <c r="I13" s="28">
        <f t="shared" si="1"/>
      </c>
      <c r="J13" s="52">
        <v>3</v>
      </c>
      <c r="K13" s="23"/>
      <c r="L13" s="24"/>
      <c r="M13" s="25">
        <f t="shared" si="2"/>
      </c>
      <c r="N13" s="93">
        <f t="shared" si="10"/>
      </c>
      <c r="O13" s="26">
        <f t="shared" si="3"/>
      </c>
      <c r="P13" s="28">
        <f t="shared" si="4"/>
      </c>
      <c r="Q13" s="1">
        <f t="shared" si="5"/>
      </c>
      <c r="R13" s="1">
        <f t="shared" si="6"/>
        <v>10</v>
      </c>
      <c r="S13" s="1">
        <f t="shared" si="7"/>
      </c>
      <c r="T13" s="1">
        <f t="shared" si="8"/>
        <v>10</v>
      </c>
      <c r="U13" s="3">
        <f t="shared" si="11"/>
        <v>0</v>
      </c>
      <c r="V13" s="12"/>
      <c r="W13" s="12"/>
      <c r="X13" s="12"/>
      <c r="Y13" s="12"/>
      <c r="Z13" s="13"/>
      <c r="AB13" s="14"/>
    </row>
    <row r="14" spans="1:28" s="3" customFormat="1" ht="24" customHeight="1">
      <c r="A14" s="52">
        <v>4</v>
      </c>
      <c r="B14" s="23"/>
      <c r="C14" s="24"/>
      <c r="D14" s="54">
        <f t="shared" si="12"/>
      </c>
      <c r="E14" s="93">
        <f t="shared" si="9"/>
      </c>
      <c r="F14" s="26">
        <f t="shared" si="0"/>
      </c>
      <c r="G14" s="140"/>
      <c r="H14" s="141"/>
      <c r="I14" s="28">
        <f t="shared" si="1"/>
      </c>
      <c r="J14" s="52">
        <v>4</v>
      </c>
      <c r="K14" s="23"/>
      <c r="L14" s="24"/>
      <c r="M14" s="25">
        <f t="shared" si="2"/>
      </c>
      <c r="N14" s="93">
        <f t="shared" si="10"/>
      </c>
      <c r="O14" s="26">
        <f t="shared" si="3"/>
      </c>
      <c r="P14" s="28">
        <f t="shared" si="4"/>
      </c>
      <c r="Q14" s="1">
        <f t="shared" si="5"/>
      </c>
      <c r="R14" s="1">
        <f t="shared" si="6"/>
        <v>10</v>
      </c>
      <c r="S14" s="1">
        <f t="shared" si="7"/>
      </c>
      <c r="T14" s="1">
        <f t="shared" si="8"/>
        <v>10</v>
      </c>
      <c r="U14" s="3">
        <f t="shared" si="11"/>
        <v>0</v>
      </c>
      <c r="V14" s="12"/>
      <c r="W14" s="12"/>
      <c r="X14" s="12"/>
      <c r="Y14" s="12"/>
      <c r="Z14" s="13"/>
      <c r="AB14" s="14"/>
    </row>
    <row r="15" spans="1:28" s="3" customFormat="1" ht="24" customHeight="1">
      <c r="A15" s="52">
        <v>5</v>
      </c>
      <c r="B15" s="23"/>
      <c r="C15" s="24"/>
      <c r="D15" s="54">
        <f t="shared" si="12"/>
      </c>
      <c r="E15" s="93">
        <f t="shared" si="9"/>
      </c>
      <c r="F15" s="26">
        <f t="shared" si="0"/>
      </c>
      <c r="G15" s="140"/>
      <c r="H15" s="141"/>
      <c r="I15" s="28">
        <f t="shared" si="1"/>
      </c>
      <c r="J15" s="52">
        <v>5</v>
      </c>
      <c r="K15" s="23"/>
      <c r="L15" s="24"/>
      <c r="M15" s="25">
        <f t="shared" si="2"/>
      </c>
      <c r="N15" s="93">
        <f t="shared" si="10"/>
      </c>
      <c r="O15" s="26">
        <f t="shared" si="3"/>
      </c>
      <c r="P15" s="28">
        <f t="shared" si="4"/>
      </c>
      <c r="Q15" s="1">
        <f t="shared" si="5"/>
      </c>
      <c r="R15" s="1">
        <f t="shared" si="6"/>
        <v>10</v>
      </c>
      <c r="S15" s="1">
        <f t="shared" si="7"/>
      </c>
      <c r="T15" s="1">
        <f t="shared" si="8"/>
        <v>10</v>
      </c>
      <c r="U15" s="3">
        <f t="shared" si="11"/>
        <v>0</v>
      </c>
      <c r="V15" s="12"/>
      <c r="W15" s="12"/>
      <c r="X15" s="12"/>
      <c r="Y15" s="12"/>
      <c r="Z15" s="13"/>
      <c r="AB15" s="14"/>
    </row>
    <row r="16" spans="1:28" s="3" customFormat="1" ht="24" customHeight="1">
      <c r="A16" s="52">
        <v>6</v>
      </c>
      <c r="B16" s="23"/>
      <c r="C16" s="24"/>
      <c r="D16" s="54">
        <f t="shared" si="12"/>
      </c>
      <c r="E16" s="93">
        <f t="shared" si="9"/>
      </c>
      <c r="F16" s="26">
        <f t="shared" si="0"/>
      </c>
      <c r="G16" s="140"/>
      <c r="H16" s="141"/>
      <c r="I16" s="28">
        <f t="shared" si="1"/>
      </c>
      <c r="J16" s="52">
        <v>6</v>
      </c>
      <c r="K16" s="23"/>
      <c r="L16" s="24"/>
      <c r="M16" s="25">
        <f t="shared" si="2"/>
      </c>
      <c r="N16" s="93">
        <f t="shared" si="10"/>
      </c>
      <c r="O16" s="26">
        <f t="shared" si="3"/>
      </c>
      <c r="P16" s="28">
        <f t="shared" si="4"/>
      </c>
      <c r="Q16" s="1">
        <f t="shared" si="5"/>
      </c>
      <c r="R16" s="1">
        <f t="shared" si="6"/>
        <v>10</v>
      </c>
      <c r="S16" s="1">
        <f t="shared" si="7"/>
      </c>
      <c r="T16" s="1">
        <f t="shared" si="8"/>
        <v>10</v>
      </c>
      <c r="U16" s="3">
        <f t="shared" si="11"/>
        <v>0</v>
      </c>
      <c r="V16" s="12"/>
      <c r="W16" s="12"/>
      <c r="X16" s="12"/>
      <c r="Y16" s="12"/>
      <c r="Z16" s="13"/>
      <c r="AB16" s="14"/>
    </row>
    <row r="17" spans="1:28" s="3" customFormat="1" ht="24" customHeight="1">
      <c r="A17" s="52">
        <v>7</v>
      </c>
      <c r="B17" s="23"/>
      <c r="C17" s="24"/>
      <c r="D17" s="54">
        <f t="shared" si="12"/>
      </c>
      <c r="E17" s="93">
        <f t="shared" si="9"/>
      </c>
      <c r="F17" s="26">
        <f t="shared" si="0"/>
      </c>
      <c r="G17" s="140"/>
      <c r="H17" s="141"/>
      <c r="I17" s="28">
        <f t="shared" si="1"/>
      </c>
      <c r="J17" s="52">
        <v>7</v>
      </c>
      <c r="K17" s="23"/>
      <c r="L17" s="24"/>
      <c r="M17" s="25">
        <f t="shared" si="2"/>
      </c>
      <c r="N17" s="93">
        <f t="shared" si="10"/>
      </c>
      <c r="O17" s="26">
        <f t="shared" si="3"/>
      </c>
      <c r="P17" s="28">
        <f t="shared" si="4"/>
      </c>
      <c r="Q17" s="1">
        <f t="shared" si="5"/>
      </c>
      <c r="R17" s="1">
        <f t="shared" si="6"/>
        <v>10</v>
      </c>
      <c r="S17" s="1">
        <f t="shared" si="7"/>
      </c>
      <c r="T17" s="1">
        <f t="shared" si="8"/>
        <v>10</v>
      </c>
      <c r="U17" s="3">
        <f t="shared" si="11"/>
        <v>0</v>
      </c>
      <c r="V17" s="12"/>
      <c r="W17" s="12"/>
      <c r="X17" s="12"/>
      <c r="Y17" s="12"/>
      <c r="Z17" s="13"/>
      <c r="AB17" s="14"/>
    </row>
    <row r="18" spans="1:28" s="3" customFormat="1" ht="24" customHeight="1">
      <c r="A18" s="52">
        <v>8</v>
      </c>
      <c r="B18" s="23"/>
      <c r="C18" s="24"/>
      <c r="D18" s="54">
        <f t="shared" si="12"/>
      </c>
      <c r="E18" s="93">
        <f t="shared" si="9"/>
      </c>
      <c r="F18" s="26">
        <f t="shared" si="0"/>
      </c>
      <c r="G18" s="140"/>
      <c r="H18" s="141"/>
      <c r="I18" s="28">
        <f t="shared" si="1"/>
      </c>
      <c r="J18" s="52">
        <v>8</v>
      </c>
      <c r="K18" s="23"/>
      <c r="L18" s="24"/>
      <c r="M18" s="25">
        <f t="shared" si="2"/>
      </c>
      <c r="N18" s="93">
        <f t="shared" si="10"/>
      </c>
      <c r="O18" s="26">
        <f t="shared" si="3"/>
      </c>
      <c r="P18" s="28">
        <f t="shared" si="4"/>
      </c>
      <c r="Q18" s="1">
        <f t="shared" si="5"/>
      </c>
      <c r="R18" s="1">
        <f t="shared" si="6"/>
        <v>10</v>
      </c>
      <c r="S18" s="1">
        <f t="shared" si="7"/>
      </c>
      <c r="T18" s="1">
        <f t="shared" si="8"/>
        <v>10</v>
      </c>
      <c r="U18" s="3">
        <f t="shared" si="11"/>
        <v>0</v>
      </c>
      <c r="V18" s="12"/>
      <c r="W18" s="12"/>
      <c r="X18" s="12"/>
      <c r="Y18" s="12"/>
      <c r="Z18" s="13"/>
      <c r="AB18" s="14"/>
    </row>
    <row r="19" spans="1:28" s="3" customFormat="1" ht="24" customHeight="1">
      <c r="A19" s="52">
        <v>9</v>
      </c>
      <c r="B19" s="23"/>
      <c r="C19" s="24"/>
      <c r="D19" s="54">
        <f t="shared" si="12"/>
      </c>
      <c r="E19" s="93">
        <f t="shared" si="9"/>
      </c>
      <c r="F19" s="26">
        <f t="shared" si="0"/>
      </c>
      <c r="G19" s="140"/>
      <c r="H19" s="141"/>
      <c r="I19" s="28">
        <f t="shared" si="1"/>
      </c>
      <c r="J19" s="52">
        <v>9</v>
      </c>
      <c r="K19" s="23"/>
      <c r="L19" s="24"/>
      <c r="M19" s="25">
        <f t="shared" si="2"/>
      </c>
      <c r="N19" s="93">
        <f t="shared" si="10"/>
      </c>
      <c r="O19" s="26">
        <f t="shared" si="3"/>
      </c>
      <c r="P19" s="28">
        <f t="shared" si="4"/>
      </c>
      <c r="Q19" s="1">
        <f t="shared" si="5"/>
      </c>
      <c r="R19" s="1">
        <f t="shared" si="6"/>
        <v>10</v>
      </c>
      <c r="S19" s="1">
        <f t="shared" si="7"/>
      </c>
      <c r="T19" s="1">
        <f t="shared" si="8"/>
        <v>10</v>
      </c>
      <c r="U19" s="3">
        <f t="shared" si="11"/>
        <v>0</v>
      </c>
      <c r="V19" s="12"/>
      <c r="W19" s="12"/>
      <c r="X19" s="12"/>
      <c r="Y19" s="12"/>
      <c r="Z19" s="13"/>
      <c r="AB19" s="14"/>
    </row>
    <row r="20" spans="1:28" s="3" customFormat="1" ht="24" customHeight="1" thickBot="1">
      <c r="A20" s="52">
        <v>10</v>
      </c>
      <c r="B20" s="23"/>
      <c r="C20" s="24"/>
      <c r="D20" s="54">
        <f t="shared" si="12"/>
      </c>
      <c r="E20" s="93">
        <f t="shared" si="9"/>
      </c>
      <c r="F20" s="26">
        <f t="shared" si="0"/>
      </c>
      <c r="G20" s="140"/>
      <c r="H20" s="141"/>
      <c r="I20" s="28">
        <f t="shared" si="1"/>
      </c>
      <c r="J20" s="52">
        <v>10</v>
      </c>
      <c r="K20" s="23"/>
      <c r="L20" s="24"/>
      <c r="M20" s="25">
        <f t="shared" si="2"/>
      </c>
      <c r="N20" s="93">
        <f t="shared" si="10"/>
      </c>
      <c r="O20" s="26">
        <f t="shared" si="3"/>
      </c>
      <c r="P20" s="28">
        <f t="shared" si="4"/>
      </c>
      <c r="Q20" s="1">
        <f t="shared" si="5"/>
      </c>
      <c r="R20" s="1">
        <f t="shared" si="6"/>
        <v>10</v>
      </c>
      <c r="S20" s="1">
        <f t="shared" si="7"/>
      </c>
      <c r="T20" s="1">
        <f t="shared" si="8"/>
        <v>10</v>
      </c>
      <c r="U20" s="3">
        <f t="shared" si="11"/>
        <v>0</v>
      </c>
      <c r="V20" s="12"/>
      <c r="W20" s="12"/>
      <c r="X20" s="12"/>
      <c r="Y20" s="12"/>
      <c r="Z20" s="13"/>
      <c r="AB20" s="14"/>
    </row>
    <row r="21" spans="1:26" s="29" customFormat="1" ht="37.5" customHeight="1" thickBot="1">
      <c r="A21" s="33"/>
      <c r="B21" s="162" t="s">
        <v>195</v>
      </c>
      <c r="C21" s="163"/>
      <c r="D21" s="31">
        <f>IF(SUM(U11:U20)=0,"",SUM(U11:U20))</f>
      </c>
      <c r="E21" s="1"/>
      <c r="F21" s="32"/>
      <c r="G21" s="57"/>
      <c r="H21" s="57"/>
      <c r="I21" s="56"/>
      <c r="J21" s="33"/>
      <c r="K21" s="33"/>
      <c r="L21" s="58" t="s">
        <v>11</v>
      </c>
      <c r="M21" s="31">
        <f>IF(SUM(M11:M20)=0,"",SUM(M11:M20))</f>
      </c>
      <c r="N21" s="31"/>
      <c r="O21" s="32"/>
      <c r="P21" s="1"/>
      <c r="Q21" s="1"/>
      <c r="R21" s="33"/>
      <c r="S21" s="33"/>
      <c r="U21" s="29">
        <f>SUM(U11:U20)</f>
        <v>0</v>
      </c>
      <c r="V21" s="34"/>
      <c r="W21" s="34"/>
      <c r="X21" s="34"/>
      <c r="Y21" s="34"/>
      <c r="Z21" s="35"/>
    </row>
    <row r="22" spans="11:28" s="1" customFormat="1" ht="12.75">
      <c r="K22" s="59"/>
      <c r="V22" s="36"/>
      <c r="W22" s="36"/>
      <c r="X22" s="36"/>
      <c r="Y22" s="36"/>
      <c r="Z22" s="37"/>
      <c r="AB22" s="38"/>
    </row>
    <row r="23" spans="15:28" s="1" customFormat="1" ht="12.75">
      <c r="O23" s="39"/>
      <c r="V23" s="36"/>
      <c r="W23" s="36"/>
      <c r="X23" s="36"/>
      <c r="Y23" s="36"/>
      <c r="Z23" s="37"/>
      <c r="AB23" s="38"/>
    </row>
    <row r="24" spans="22:28" s="1" customFormat="1" ht="12.75">
      <c r="V24" s="36"/>
      <c r="W24" s="36"/>
      <c r="X24" s="36"/>
      <c r="Y24" s="36"/>
      <c r="Z24" s="37"/>
      <c r="AB24" s="38"/>
    </row>
    <row r="25" spans="22:28" s="1" customFormat="1" ht="12.75">
      <c r="V25" s="36"/>
      <c r="W25" s="36"/>
      <c r="X25" s="36"/>
      <c r="Y25" s="36"/>
      <c r="Z25" s="37"/>
      <c r="AB25" s="38"/>
    </row>
    <row r="26" spans="22:28" s="1" customFormat="1" ht="12.75">
      <c r="V26" s="36"/>
      <c r="W26" s="36"/>
      <c r="X26" s="36"/>
      <c r="Y26" s="36"/>
      <c r="Z26" s="37"/>
      <c r="AB26" s="38"/>
    </row>
    <row r="27" spans="22:28" s="1" customFormat="1" ht="12.75">
      <c r="V27" s="36"/>
      <c r="W27" s="36"/>
      <c r="X27" s="36"/>
      <c r="Y27" s="36"/>
      <c r="Z27" s="37"/>
      <c r="AB27" s="38"/>
    </row>
    <row r="28" spans="22:28" s="3" customFormat="1" ht="12.75" customHeight="1">
      <c r="V28" s="12" t="s">
        <v>12</v>
      </c>
      <c r="W28" s="12" t="s">
        <v>13</v>
      </c>
      <c r="X28" s="12" t="s">
        <v>14</v>
      </c>
      <c r="Y28" s="12" t="s">
        <v>15</v>
      </c>
      <c r="Z28" s="13"/>
      <c r="AB28" s="14" t="s">
        <v>12</v>
      </c>
    </row>
    <row r="29" spans="21:28" s="3" customFormat="1" ht="12.75" customHeight="1">
      <c r="U29" s="40" t="s">
        <v>16</v>
      </c>
      <c r="V29" s="41">
        <v>0</v>
      </c>
      <c r="W29" s="41">
        <v>0</v>
      </c>
      <c r="X29" s="41" t="str">
        <f>naturel</f>
        <v>sans pos</v>
      </c>
      <c r="Y29" s="41" t="str">
        <f>naturel</f>
        <v>sans pos</v>
      </c>
      <c r="Z29" s="42">
        <v>0</v>
      </c>
      <c r="AB29" s="14" t="s">
        <v>13</v>
      </c>
    </row>
    <row r="30" spans="21:28" s="3" customFormat="1" ht="12.75" customHeight="1">
      <c r="U30" s="40" t="s">
        <v>17</v>
      </c>
      <c r="V30" s="41">
        <v>0</v>
      </c>
      <c r="W30" s="41" t="str">
        <f aca="true" t="shared" si="13" ref="W30:X44">naturel</f>
        <v>sans pos</v>
      </c>
      <c r="X30" s="41">
        <v>0</v>
      </c>
      <c r="Y30" s="41" t="str">
        <f aca="true" t="shared" si="14" ref="Y30:Y44">naturel</f>
        <v>sans pos</v>
      </c>
      <c r="Z30" s="42">
        <v>0</v>
      </c>
      <c r="AB30" s="14" t="s">
        <v>14</v>
      </c>
    </row>
    <row r="31" spans="21:28" s="3" customFormat="1" ht="12.75" customHeight="1">
      <c r="U31" s="40" t="s">
        <v>18</v>
      </c>
      <c r="V31" s="41">
        <v>0</v>
      </c>
      <c r="W31" s="41" t="str">
        <f t="shared" si="13"/>
        <v>sans pos</v>
      </c>
      <c r="X31" s="41" t="str">
        <f t="shared" si="13"/>
        <v>sans pos</v>
      </c>
      <c r="Y31" s="41" t="str">
        <f t="shared" si="14"/>
        <v>sans pos</v>
      </c>
      <c r="Z31" s="42">
        <v>0</v>
      </c>
      <c r="AB31" s="14" t="s">
        <v>15</v>
      </c>
    </row>
    <row r="32" spans="21:26" s="3" customFormat="1" ht="12.75" customHeight="1">
      <c r="U32" s="40" t="s">
        <v>19</v>
      </c>
      <c r="V32" s="41">
        <v>0.1</v>
      </c>
      <c r="W32" s="41" t="str">
        <f t="shared" si="13"/>
        <v>sans pos</v>
      </c>
      <c r="X32" s="41" t="str">
        <f t="shared" si="13"/>
        <v>sans pos</v>
      </c>
      <c r="Y32" s="41" t="str">
        <f t="shared" si="14"/>
        <v>sans pos</v>
      </c>
      <c r="Z32" s="42">
        <v>1</v>
      </c>
    </row>
    <row r="33" spans="21:26" s="3" customFormat="1" ht="12.75" customHeight="1">
      <c r="U33" s="40" t="s">
        <v>20</v>
      </c>
      <c r="V33" s="41">
        <v>0.2</v>
      </c>
      <c r="W33" s="41" t="str">
        <f t="shared" si="13"/>
        <v>sans pos</v>
      </c>
      <c r="X33" s="41" t="str">
        <f t="shared" si="13"/>
        <v>sans pos</v>
      </c>
      <c r="Y33" s="41" t="str">
        <f t="shared" si="14"/>
        <v>sans pos</v>
      </c>
      <c r="Z33" s="42">
        <v>2</v>
      </c>
    </row>
    <row r="34" spans="21:26" s="3" customFormat="1" ht="12.75" customHeight="1">
      <c r="U34" s="40" t="s">
        <v>21</v>
      </c>
      <c r="V34" s="41">
        <v>0</v>
      </c>
      <c r="W34" s="41" t="str">
        <f t="shared" si="13"/>
        <v>sans pos</v>
      </c>
      <c r="X34" s="41" t="str">
        <f t="shared" si="13"/>
        <v>sans pos</v>
      </c>
      <c r="Y34" s="41" t="str">
        <f t="shared" si="14"/>
        <v>sans pos</v>
      </c>
      <c r="Z34" s="42">
        <v>0</v>
      </c>
    </row>
    <row r="35" spans="21:26" ht="12.75" customHeight="1">
      <c r="U35" s="40" t="s">
        <v>22</v>
      </c>
      <c r="V35" s="41">
        <v>0.1</v>
      </c>
      <c r="W35" s="41" t="str">
        <f t="shared" si="13"/>
        <v>sans pos</v>
      </c>
      <c r="X35" s="41" t="str">
        <f t="shared" si="13"/>
        <v>sans pos</v>
      </c>
      <c r="Y35" s="41" t="str">
        <f t="shared" si="14"/>
        <v>sans pos</v>
      </c>
      <c r="Z35" s="42">
        <v>1</v>
      </c>
    </row>
    <row r="36" spans="21:26" ht="12.75" customHeight="1">
      <c r="U36" s="40" t="s">
        <v>23</v>
      </c>
      <c r="V36" s="41">
        <v>0</v>
      </c>
      <c r="W36" s="41" t="str">
        <f t="shared" si="13"/>
        <v>sans pos</v>
      </c>
      <c r="X36" s="41" t="str">
        <f t="shared" si="13"/>
        <v>sans pos</v>
      </c>
      <c r="Y36" s="41" t="str">
        <f t="shared" si="14"/>
        <v>sans pos</v>
      </c>
      <c r="Z36" s="42">
        <v>0</v>
      </c>
    </row>
    <row r="37" spans="21:26" ht="12.75" customHeight="1">
      <c r="U37" s="40" t="s">
        <v>24</v>
      </c>
      <c r="V37" s="41">
        <v>0.1</v>
      </c>
      <c r="W37" s="41" t="str">
        <f t="shared" si="13"/>
        <v>sans pos</v>
      </c>
      <c r="X37" s="41" t="str">
        <f t="shared" si="13"/>
        <v>sans pos</v>
      </c>
      <c r="Y37" s="41" t="str">
        <f t="shared" si="14"/>
        <v>sans pos</v>
      </c>
      <c r="Z37" s="42">
        <v>1</v>
      </c>
    </row>
    <row r="38" spans="21:26" ht="12.75" customHeight="1">
      <c r="U38" s="40" t="s">
        <v>25</v>
      </c>
      <c r="V38" s="41">
        <v>0.1</v>
      </c>
      <c r="W38" s="41" t="str">
        <f t="shared" si="13"/>
        <v>sans pos</v>
      </c>
      <c r="X38" s="41" t="str">
        <f t="shared" si="13"/>
        <v>sans pos</v>
      </c>
      <c r="Y38" s="41" t="str">
        <f t="shared" si="14"/>
        <v>sans pos</v>
      </c>
      <c r="Z38" s="42">
        <v>1</v>
      </c>
    </row>
    <row r="39" spans="21:26" ht="12.75" customHeight="1">
      <c r="U39" s="43" t="s">
        <v>26</v>
      </c>
      <c r="V39" s="44">
        <v>0.2</v>
      </c>
      <c r="W39" s="44" t="str">
        <f t="shared" si="13"/>
        <v>sans pos</v>
      </c>
      <c r="X39" s="44" t="str">
        <f t="shared" si="13"/>
        <v>sans pos</v>
      </c>
      <c r="Y39" s="44" t="str">
        <f t="shared" si="14"/>
        <v>sans pos</v>
      </c>
      <c r="Z39" s="45">
        <v>11</v>
      </c>
    </row>
    <row r="40" spans="21:26" ht="12.75" customHeight="1">
      <c r="U40" s="43" t="s">
        <v>27</v>
      </c>
      <c r="V40" s="44">
        <v>0.1</v>
      </c>
      <c r="W40" s="44" t="str">
        <f t="shared" si="13"/>
        <v>sans pos</v>
      </c>
      <c r="X40" s="44" t="str">
        <f t="shared" si="13"/>
        <v>sans pos</v>
      </c>
      <c r="Y40" s="44" t="str">
        <f t="shared" si="14"/>
        <v>sans pos</v>
      </c>
      <c r="Z40" s="45">
        <v>10</v>
      </c>
    </row>
    <row r="41" spans="21:26" ht="12.75" customHeight="1">
      <c r="U41" s="43" t="s">
        <v>28</v>
      </c>
      <c r="V41" s="44">
        <v>0.1</v>
      </c>
      <c r="W41" s="44" t="str">
        <f t="shared" si="13"/>
        <v>sans pos</v>
      </c>
      <c r="X41" s="44" t="str">
        <f t="shared" si="13"/>
        <v>sans pos</v>
      </c>
      <c r="Y41" s="44" t="str">
        <f t="shared" si="14"/>
        <v>sans pos</v>
      </c>
      <c r="Z41" s="45">
        <v>10</v>
      </c>
    </row>
    <row r="42" spans="21:26" ht="12.75" customHeight="1">
      <c r="U42" s="43" t="s">
        <v>29</v>
      </c>
      <c r="V42" s="44">
        <v>0.2</v>
      </c>
      <c r="W42" s="44" t="str">
        <f t="shared" si="13"/>
        <v>sans pos</v>
      </c>
      <c r="X42" s="44" t="str">
        <f t="shared" si="13"/>
        <v>sans pos</v>
      </c>
      <c r="Y42" s="44" t="str">
        <f t="shared" si="14"/>
        <v>sans pos</v>
      </c>
      <c r="Z42" s="45">
        <v>11</v>
      </c>
    </row>
    <row r="43" spans="21:26" ht="12.75" customHeight="1">
      <c r="U43" s="43" t="s">
        <v>30</v>
      </c>
      <c r="V43" s="44">
        <v>0.1</v>
      </c>
      <c r="W43" s="44" t="str">
        <f t="shared" si="13"/>
        <v>sans pos</v>
      </c>
      <c r="X43" s="44" t="str">
        <f t="shared" si="13"/>
        <v>sans pos</v>
      </c>
      <c r="Y43" s="44" t="str">
        <f t="shared" si="14"/>
        <v>sans pos</v>
      </c>
      <c r="Z43" s="45">
        <v>10</v>
      </c>
    </row>
    <row r="44" spans="21:26" ht="12.75" customHeight="1">
      <c r="U44" s="43" t="s">
        <v>31</v>
      </c>
      <c r="V44" s="44">
        <v>0.2</v>
      </c>
      <c r="W44" s="44" t="str">
        <f t="shared" si="13"/>
        <v>sans pos</v>
      </c>
      <c r="X44" s="44" t="str">
        <f t="shared" si="13"/>
        <v>sans pos</v>
      </c>
      <c r="Y44" s="44" t="str">
        <f t="shared" si="14"/>
        <v>sans pos</v>
      </c>
      <c r="Z44" s="45">
        <v>11</v>
      </c>
    </row>
    <row r="45" spans="21:26" ht="12.75" customHeight="1">
      <c r="U45" s="46" t="s">
        <v>32</v>
      </c>
      <c r="V45" s="47" t="s">
        <v>33</v>
      </c>
      <c r="W45" s="47" t="s">
        <v>33</v>
      </c>
      <c r="X45" s="47" t="s">
        <v>33</v>
      </c>
      <c r="Y45" s="47" t="s">
        <v>33</v>
      </c>
      <c r="Z45" s="48"/>
    </row>
    <row r="46" spans="21:26" ht="12.75" customHeight="1">
      <c r="U46" s="43" t="s">
        <v>34</v>
      </c>
      <c r="V46" s="44" t="str">
        <f>pos?</f>
        <v>position ?</v>
      </c>
      <c r="W46" s="44">
        <v>0.5</v>
      </c>
      <c r="X46" s="44">
        <v>0.6</v>
      </c>
      <c r="Y46" s="44">
        <v>0.6</v>
      </c>
      <c r="Z46" s="45">
        <v>40</v>
      </c>
    </row>
    <row r="47" spans="21:26" ht="12.75" customHeight="1">
      <c r="U47" s="43" t="s">
        <v>89</v>
      </c>
      <c r="V47" s="44" t="str">
        <f>pos?</f>
        <v>position ?</v>
      </c>
      <c r="W47" s="44">
        <v>0.5</v>
      </c>
      <c r="X47" s="44">
        <v>0.6</v>
      </c>
      <c r="Y47" s="44">
        <v>0.6</v>
      </c>
      <c r="Z47" s="45" t="s">
        <v>90</v>
      </c>
    </row>
    <row r="48" spans="21:26" ht="12.75" customHeight="1">
      <c r="U48" s="43" t="s">
        <v>35</v>
      </c>
      <c r="V48" s="44" t="str">
        <f>pos?</f>
        <v>position ?</v>
      </c>
      <c r="W48" s="44">
        <v>0.5</v>
      </c>
      <c r="X48" s="44">
        <v>0.6</v>
      </c>
      <c r="Y48" s="44">
        <v>0.6</v>
      </c>
      <c r="Z48" s="45">
        <v>40</v>
      </c>
    </row>
    <row r="49" spans="21:26" ht="12.75" customHeight="1">
      <c r="U49" s="43" t="s">
        <v>36</v>
      </c>
      <c r="V49" s="44" t="str">
        <f>pos?</f>
        <v>position ?</v>
      </c>
      <c r="W49" s="44">
        <v>0.6</v>
      </c>
      <c r="X49" s="44">
        <v>0.6</v>
      </c>
      <c r="Y49" s="44">
        <v>0.6</v>
      </c>
      <c r="Z49" s="45">
        <v>41</v>
      </c>
    </row>
    <row r="50" spans="21:26" ht="12.75" customHeight="1">
      <c r="U50" s="43" t="s">
        <v>37</v>
      </c>
      <c r="V50" s="44">
        <v>0.3</v>
      </c>
      <c r="W50" s="44">
        <v>0.3</v>
      </c>
      <c r="X50" s="44">
        <v>0.3</v>
      </c>
      <c r="Y50" s="44">
        <v>0.3</v>
      </c>
      <c r="Z50" s="45">
        <v>30</v>
      </c>
    </row>
    <row r="51" spans="21:26" ht="12.75" customHeight="1">
      <c r="U51" s="43" t="s">
        <v>38</v>
      </c>
      <c r="V51" s="44" t="str">
        <f>pos?</f>
        <v>position ?</v>
      </c>
      <c r="W51" s="44">
        <v>0.6</v>
      </c>
      <c r="X51" s="44">
        <v>0.7</v>
      </c>
      <c r="Y51" s="44">
        <v>0.7</v>
      </c>
      <c r="Z51" s="45">
        <v>50</v>
      </c>
    </row>
    <row r="52" spans="21:26" ht="12.75" customHeight="1">
      <c r="U52" s="43" t="s">
        <v>39</v>
      </c>
      <c r="V52" s="44" t="str">
        <f>pos?</f>
        <v>position ?</v>
      </c>
      <c r="W52" s="44">
        <v>0.7</v>
      </c>
      <c r="X52" s="44">
        <v>0.7</v>
      </c>
      <c r="Y52" s="44">
        <v>0.7</v>
      </c>
      <c r="Z52" s="45">
        <v>51</v>
      </c>
    </row>
    <row r="53" spans="21:26" ht="12.75" customHeight="1">
      <c r="U53" s="43" t="s">
        <v>40</v>
      </c>
      <c r="V53" s="44">
        <v>0.9</v>
      </c>
      <c r="W53" s="44" t="str">
        <f>pos?</f>
        <v>position ?</v>
      </c>
      <c r="X53" s="44" t="str">
        <f>pos?</f>
        <v>position ?</v>
      </c>
      <c r="Y53" s="44">
        <v>0.9</v>
      </c>
      <c r="Z53" s="45">
        <v>53</v>
      </c>
    </row>
    <row r="54" spans="21:26" ht="12.75" customHeight="1">
      <c r="U54" s="43" t="s">
        <v>41</v>
      </c>
      <c r="V54" s="44">
        <v>1.1</v>
      </c>
      <c r="W54" s="44" t="str">
        <f>pos?</f>
        <v>position ?</v>
      </c>
      <c r="X54" s="44" t="str">
        <f>pos?</f>
        <v>position ?</v>
      </c>
      <c r="Y54" s="44">
        <v>1.1</v>
      </c>
      <c r="Z54" s="45">
        <v>55</v>
      </c>
    </row>
    <row r="55" spans="21:26" ht="12.75" customHeight="1">
      <c r="U55" s="43" t="s">
        <v>42</v>
      </c>
      <c r="V55" s="44" t="str">
        <f>pos?</f>
        <v>position ?</v>
      </c>
      <c r="W55" s="44">
        <v>0.5</v>
      </c>
      <c r="X55" s="44">
        <v>0.6</v>
      </c>
      <c r="Y55" s="44">
        <v>0.6</v>
      </c>
      <c r="Z55" s="45">
        <v>40</v>
      </c>
    </row>
    <row r="56" spans="21:26" ht="12.75" customHeight="1">
      <c r="U56" s="43" t="s">
        <v>43</v>
      </c>
      <c r="V56" s="44" t="str">
        <f>pos?</f>
        <v>position ?</v>
      </c>
      <c r="W56" s="44">
        <v>0.3</v>
      </c>
      <c r="X56" s="44">
        <v>0.3</v>
      </c>
      <c r="Y56" s="44">
        <v>0.3</v>
      </c>
      <c r="Z56" s="45">
        <v>30</v>
      </c>
    </row>
    <row r="57" spans="21:26" ht="12.75" customHeight="1">
      <c r="U57" s="43" t="s">
        <v>44</v>
      </c>
      <c r="V57" s="44" t="str">
        <f>pos?</f>
        <v>position ?</v>
      </c>
      <c r="W57" s="44">
        <v>0.6</v>
      </c>
      <c r="X57" s="44">
        <v>0.7</v>
      </c>
      <c r="Y57" s="44">
        <v>0.7</v>
      </c>
      <c r="Z57" s="45">
        <v>50</v>
      </c>
    </row>
    <row r="58" spans="21:26" ht="12.75" customHeight="1">
      <c r="U58" s="43" t="s">
        <v>45</v>
      </c>
      <c r="V58" s="44">
        <v>0.8</v>
      </c>
      <c r="W58" s="44" t="str">
        <f aca="true" t="shared" si="15" ref="W58:X63">pos?</f>
        <v>position ?</v>
      </c>
      <c r="X58" s="44" t="str">
        <f t="shared" si="15"/>
        <v>position ?</v>
      </c>
      <c r="Y58" s="44">
        <v>0.8</v>
      </c>
      <c r="Z58" s="45">
        <v>52</v>
      </c>
    </row>
    <row r="59" spans="21:26" ht="12.75" customHeight="1">
      <c r="U59" s="43" t="s">
        <v>46</v>
      </c>
      <c r="V59" s="44">
        <v>0.7</v>
      </c>
      <c r="W59" s="44" t="str">
        <f t="shared" si="15"/>
        <v>position ?</v>
      </c>
      <c r="X59" s="44" t="str">
        <f t="shared" si="15"/>
        <v>position ?</v>
      </c>
      <c r="Y59" s="44">
        <v>0.7</v>
      </c>
      <c r="Z59" s="45">
        <v>42</v>
      </c>
    </row>
    <row r="60" spans="21:26" ht="12.75" customHeight="1">
      <c r="U60" s="43" t="s">
        <v>47</v>
      </c>
      <c r="V60" s="44">
        <v>0.9</v>
      </c>
      <c r="W60" s="44" t="str">
        <f t="shared" si="15"/>
        <v>position ?</v>
      </c>
      <c r="X60" s="44" t="str">
        <f t="shared" si="15"/>
        <v>position ?</v>
      </c>
      <c r="Y60" s="44">
        <v>0.9</v>
      </c>
      <c r="Z60" s="45">
        <v>44</v>
      </c>
    </row>
    <row r="61" spans="21:26" ht="12.75" customHeight="1">
      <c r="U61" s="43" t="s">
        <v>48</v>
      </c>
      <c r="V61" s="44">
        <v>0.8</v>
      </c>
      <c r="W61" s="44" t="str">
        <f t="shared" si="15"/>
        <v>position ?</v>
      </c>
      <c r="X61" s="44" t="str">
        <f t="shared" si="15"/>
        <v>position ?</v>
      </c>
      <c r="Y61" s="44">
        <v>0.8</v>
      </c>
      <c r="Z61" s="45">
        <v>43</v>
      </c>
    </row>
    <row r="62" spans="21:26" ht="12.75" customHeight="1">
      <c r="U62" s="43" t="s">
        <v>49</v>
      </c>
      <c r="V62" s="44">
        <v>1</v>
      </c>
      <c r="W62" s="44" t="str">
        <f t="shared" si="15"/>
        <v>position ?</v>
      </c>
      <c r="X62" s="44" t="str">
        <f t="shared" si="15"/>
        <v>position ?</v>
      </c>
      <c r="Y62" s="44">
        <v>1</v>
      </c>
      <c r="Z62" s="45">
        <v>45</v>
      </c>
    </row>
    <row r="63" spans="21:26" ht="12.75" customHeight="1">
      <c r="U63" s="43" t="s">
        <v>50</v>
      </c>
      <c r="V63" s="44">
        <v>1.2</v>
      </c>
      <c r="W63" s="44" t="str">
        <f t="shared" si="15"/>
        <v>position ?</v>
      </c>
      <c r="X63" s="44" t="str">
        <f t="shared" si="15"/>
        <v>position ?</v>
      </c>
      <c r="Y63" s="44">
        <v>1.2</v>
      </c>
      <c r="Z63" s="45">
        <v>47</v>
      </c>
    </row>
    <row r="64" spans="21:26" ht="12.75" customHeight="1">
      <c r="U64" s="46" t="s">
        <v>51</v>
      </c>
      <c r="V64" s="47" t="s">
        <v>33</v>
      </c>
      <c r="W64" s="47" t="s">
        <v>33</v>
      </c>
      <c r="X64" s="47" t="s">
        <v>33</v>
      </c>
      <c r="Y64" s="47" t="s">
        <v>33</v>
      </c>
      <c r="Z64" s="48"/>
    </row>
    <row r="65" spans="21:26" ht="12.75" customHeight="1">
      <c r="U65" s="43" t="s">
        <v>52</v>
      </c>
      <c r="V65" s="44" t="str">
        <f aca="true" t="shared" si="16" ref="V65:V80">pos?</f>
        <v>position ?</v>
      </c>
      <c r="W65" s="44">
        <v>0.8</v>
      </c>
      <c r="X65" s="44">
        <v>0.9</v>
      </c>
      <c r="Y65" s="44" t="str">
        <f>pos?</f>
        <v>position ?</v>
      </c>
      <c r="Z65" s="45">
        <v>700</v>
      </c>
    </row>
    <row r="66" spans="21:26" ht="12.75" customHeight="1">
      <c r="U66" s="43" t="s">
        <v>53</v>
      </c>
      <c r="V66" s="44" t="str">
        <f t="shared" si="16"/>
        <v>position ?</v>
      </c>
      <c r="W66" s="44">
        <v>1</v>
      </c>
      <c r="X66" s="44">
        <v>1.2</v>
      </c>
      <c r="Y66" s="44">
        <v>1.2</v>
      </c>
      <c r="Z66" s="45">
        <v>800</v>
      </c>
    </row>
    <row r="67" spans="21:26" ht="12.75" customHeight="1">
      <c r="U67" s="43" t="s">
        <v>54</v>
      </c>
      <c r="V67" s="44" t="str">
        <f t="shared" si="16"/>
        <v>position ?</v>
      </c>
      <c r="W67" s="44">
        <v>1.1</v>
      </c>
      <c r="X67" s="44">
        <v>1.3</v>
      </c>
      <c r="Y67" s="44" t="str">
        <f>pos?</f>
        <v>position ?</v>
      </c>
      <c r="Z67" s="45">
        <v>801</v>
      </c>
    </row>
    <row r="68" spans="21:26" ht="12.75" customHeight="1">
      <c r="U68" s="43" t="s">
        <v>55</v>
      </c>
      <c r="V68" s="44" t="str">
        <f t="shared" si="16"/>
        <v>position ?</v>
      </c>
      <c r="W68" s="44">
        <v>1.2</v>
      </c>
      <c r="X68" s="44">
        <v>1.4</v>
      </c>
      <c r="Y68" s="44">
        <v>1.4</v>
      </c>
      <c r="Z68" s="45">
        <v>802</v>
      </c>
    </row>
    <row r="69" spans="21:26" ht="12.75" customHeight="1">
      <c r="U69" s="43" t="s">
        <v>56</v>
      </c>
      <c r="V69" s="44" t="str">
        <f t="shared" si="16"/>
        <v>position ?</v>
      </c>
      <c r="W69" s="44">
        <v>1.3</v>
      </c>
      <c r="X69" s="44">
        <v>1.5</v>
      </c>
      <c r="Y69" s="44" t="str">
        <f>pos?</f>
        <v>position ?</v>
      </c>
      <c r="Z69" s="45">
        <v>803</v>
      </c>
    </row>
    <row r="70" spans="21:26" ht="12.75" customHeight="1">
      <c r="U70" s="43" t="s">
        <v>57</v>
      </c>
      <c r="V70" s="44" t="str">
        <f t="shared" si="16"/>
        <v>position ?</v>
      </c>
      <c r="W70" s="44">
        <v>1.5</v>
      </c>
      <c r="X70" s="44">
        <v>1.7</v>
      </c>
      <c r="Y70" s="44" t="str">
        <f>pos?</f>
        <v>position ?</v>
      </c>
      <c r="Z70" s="45" t="s">
        <v>87</v>
      </c>
    </row>
    <row r="71" spans="21:26" ht="12.75" customHeight="1">
      <c r="U71" s="43" t="s">
        <v>58</v>
      </c>
      <c r="V71" s="44" t="str">
        <f t="shared" si="16"/>
        <v>position ?</v>
      </c>
      <c r="W71" s="44">
        <v>1.1</v>
      </c>
      <c r="X71" s="44">
        <v>1.3</v>
      </c>
      <c r="Y71" s="44" t="str">
        <f>pos?</f>
        <v>position ?</v>
      </c>
      <c r="Z71" s="45">
        <v>810</v>
      </c>
    </row>
    <row r="72" spans="21:26" ht="12.75" customHeight="1">
      <c r="U72" s="43" t="s">
        <v>59</v>
      </c>
      <c r="V72" s="44" t="str">
        <f t="shared" si="16"/>
        <v>position ?</v>
      </c>
      <c r="W72" s="44">
        <v>1.2</v>
      </c>
      <c r="X72" s="44">
        <v>1.4</v>
      </c>
      <c r="Y72" s="44" t="str">
        <f>pos?</f>
        <v>position ?</v>
      </c>
      <c r="Z72" s="45">
        <v>811</v>
      </c>
    </row>
    <row r="73" spans="21:26" ht="12.75" customHeight="1">
      <c r="U73" s="43" t="s">
        <v>88</v>
      </c>
      <c r="V73" s="44" t="str">
        <f t="shared" si="16"/>
        <v>position ?</v>
      </c>
      <c r="W73" s="44">
        <v>1.3</v>
      </c>
      <c r="X73" s="44">
        <v>1.5</v>
      </c>
      <c r="Y73" s="44">
        <v>1.5</v>
      </c>
      <c r="Z73" s="49">
        <v>821</v>
      </c>
    </row>
    <row r="74" spans="21:26" ht="12.75" customHeight="1">
      <c r="U74" s="43" t="s">
        <v>60</v>
      </c>
      <c r="V74" s="44" t="str">
        <f t="shared" si="16"/>
        <v>position ?</v>
      </c>
      <c r="W74" s="44">
        <v>1.4</v>
      </c>
      <c r="X74" s="44">
        <v>1.6</v>
      </c>
      <c r="Y74" s="44" t="str">
        <f>pos?</f>
        <v>position ?</v>
      </c>
      <c r="Z74" s="49">
        <v>813</v>
      </c>
    </row>
    <row r="75" spans="21:26" ht="12.75" customHeight="1">
      <c r="U75" s="43" t="s">
        <v>61</v>
      </c>
      <c r="V75" s="44" t="str">
        <f t="shared" si="16"/>
        <v>position ?</v>
      </c>
      <c r="W75" s="44">
        <v>1.6</v>
      </c>
      <c r="X75" s="44">
        <v>1.8</v>
      </c>
      <c r="Y75" s="44" t="str">
        <f>pos?</f>
        <v>position ?</v>
      </c>
      <c r="Z75" s="49">
        <v>815</v>
      </c>
    </row>
    <row r="76" spans="21:26" ht="12.75" customHeight="1">
      <c r="U76" s="43" t="s">
        <v>62</v>
      </c>
      <c r="V76" s="44" t="str">
        <f t="shared" si="16"/>
        <v>position ?</v>
      </c>
      <c r="W76" s="44">
        <v>1.4</v>
      </c>
      <c r="X76" s="44" t="str">
        <f>pos?</f>
        <v>position ?</v>
      </c>
      <c r="Y76" s="44">
        <v>1.6</v>
      </c>
      <c r="Z76" s="49">
        <v>822</v>
      </c>
    </row>
    <row r="77" spans="21:26" ht="12.75" customHeight="1">
      <c r="U77" s="43" t="s">
        <v>63</v>
      </c>
      <c r="V77" s="44" t="str">
        <f t="shared" si="16"/>
        <v>position ?</v>
      </c>
      <c r="W77" s="44">
        <v>1.5</v>
      </c>
      <c r="X77" s="44">
        <v>1.7</v>
      </c>
      <c r="Y77" s="44">
        <v>1.7</v>
      </c>
      <c r="Z77" s="49">
        <v>823</v>
      </c>
    </row>
    <row r="78" spans="21:26" ht="12.75" customHeight="1">
      <c r="U78" s="43" t="s">
        <v>64</v>
      </c>
      <c r="V78" s="44" t="str">
        <f t="shared" si="16"/>
        <v>position ?</v>
      </c>
      <c r="W78" s="44">
        <v>1.6</v>
      </c>
      <c r="X78" s="44" t="str">
        <f>pos?</f>
        <v>position ?</v>
      </c>
      <c r="Y78" s="44">
        <v>1.8</v>
      </c>
      <c r="Z78" s="49">
        <v>833</v>
      </c>
    </row>
    <row r="79" spans="21:26" ht="12.75" customHeight="1">
      <c r="U79" s="43" t="s">
        <v>65</v>
      </c>
      <c r="V79" s="44" t="str">
        <f t="shared" si="16"/>
        <v>position ?</v>
      </c>
      <c r="W79" s="44">
        <v>1.8</v>
      </c>
      <c r="X79" s="44" t="str">
        <f>pos?</f>
        <v>position ?</v>
      </c>
      <c r="Y79" s="44">
        <v>2</v>
      </c>
      <c r="Z79" s="49">
        <v>844</v>
      </c>
    </row>
    <row r="80" spans="21:26" ht="12.75" customHeight="1">
      <c r="U80" s="43" t="s">
        <v>66</v>
      </c>
      <c r="V80" s="44" t="str">
        <f t="shared" si="16"/>
        <v>position ?</v>
      </c>
      <c r="W80" s="44">
        <v>1.2</v>
      </c>
      <c r="X80" s="44">
        <v>1.4</v>
      </c>
      <c r="Y80" s="44">
        <v>1.4</v>
      </c>
      <c r="Z80" s="49">
        <v>901</v>
      </c>
    </row>
    <row r="81" spans="21:26" ht="12.75" customHeight="1">
      <c r="U81" s="46" t="s">
        <v>67</v>
      </c>
      <c r="V81" s="47" t="s">
        <v>33</v>
      </c>
      <c r="W81" s="47" t="s">
        <v>33</v>
      </c>
      <c r="X81" s="47" t="s">
        <v>33</v>
      </c>
      <c r="Y81" s="47" t="s">
        <v>33</v>
      </c>
      <c r="Z81" s="48"/>
    </row>
    <row r="82" spans="21:26" ht="12.75" customHeight="1">
      <c r="U82" s="43" t="s">
        <v>68</v>
      </c>
      <c r="V82" s="44" t="str">
        <f>pos?</f>
        <v>position ?</v>
      </c>
      <c r="W82" s="44">
        <v>1.6</v>
      </c>
      <c r="X82" s="44">
        <v>1.8</v>
      </c>
      <c r="Y82" s="44" t="str">
        <f>pos?</f>
        <v>position ?</v>
      </c>
      <c r="Z82" s="45">
        <v>12001</v>
      </c>
    </row>
    <row r="83" spans="21:26" ht="12.75" customHeight="1">
      <c r="U83" s="43" t="s">
        <v>69</v>
      </c>
      <c r="V83" s="44" t="str">
        <f>pos?</f>
        <v>position ?</v>
      </c>
      <c r="W83" s="44">
        <v>1.7</v>
      </c>
      <c r="X83" s="44">
        <v>1.9</v>
      </c>
      <c r="Y83" s="44" t="str">
        <f>pos?</f>
        <v>position ?</v>
      </c>
      <c r="Z83" s="45">
        <v>12101</v>
      </c>
    </row>
    <row r="84" spans="21:26" ht="12.75" customHeight="1">
      <c r="U84" s="43" t="s">
        <v>70</v>
      </c>
      <c r="V84" s="44" t="str">
        <f>pos?</f>
        <v>position ?</v>
      </c>
      <c r="W84" s="44">
        <v>2.1</v>
      </c>
      <c r="X84" s="44" t="str">
        <f>pos?</f>
        <v>position ?</v>
      </c>
      <c r="Y84" s="44">
        <v>2.3</v>
      </c>
      <c r="Z84" s="45">
        <v>12222</v>
      </c>
    </row>
    <row r="85" spans="21:26" ht="12.75" customHeight="1">
      <c r="U85" s="43" t="s">
        <v>71</v>
      </c>
      <c r="V85" s="44" t="str">
        <f>pos?</f>
        <v>position ?</v>
      </c>
      <c r="W85" s="44">
        <v>1.8</v>
      </c>
      <c r="X85" s="44">
        <v>2</v>
      </c>
      <c r="Y85" s="44" t="str">
        <f>pos?</f>
        <v>position ?</v>
      </c>
      <c r="Z85" s="45">
        <v>12003</v>
      </c>
    </row>
    <row r="86" spans="21:26" ht="12.75" customHeight="1">
      <c r="U86" s="40" t="s">
        <v>72</v>
      </c>
      <c r="V86" s="41" t="str">
        <f>pos?</f>
        <v>position ?</v>
      </c>
      <c r="W86" s="41">
        <v>2</v>
      </c>
      <c r="X86" s="41">
        <v>2.2</v>
      </c>
      <c r="Y86" s="41">
        <v>2.2</v>
      </c>
      <c r="Z86" s="42">
        <v>12221</v>
      </c>
    </row>
    <row r="87" spans="21:26" ht="12.75" customHeight="1">
      <c r="U87" s="50"/>
      <c r="V87" s="47"/>
      <c r="W87" s="47"/>
      <c r="X87" s="47"/>
      <c r="Y87" s="47"/>
      <c r="Z87" s="48"/>
    </row>
    <row r="88" spans="21:26" ht="12.75">
      <c r="U88" s="50"/>
      <c r="V88" s="47"/>
      <c r="W88" s="47"/>
      <c r="X88" s="47"/>
      <c r="Y88" s="47"/>
      <c r="Z88" s="48"/>
    </row>
    <row r="89" spans="21:26" ht="12.75">
      <c r="U89" s="50"/>
      <c r="V89" s="47"/>
      <c r="W89" s="47"/>
      <c r="X89" s="47"/>
      <c r="Y89" s="47"/>
      <c r="Z89" s="48"/>
    </row>
  </sheetData>
  <sheetProtection password="CD0A" sheet="1" insertColumns="0" insertRows="0" insertHyperlinks="0" deleteColumns="0" deleteRows="0" selectLockedCells="1" sort="0" autoFilter="0" pivotTables="0"/>
  <mergeCells count="11">
    <mergeCell ref="C4:I4"/>
    <mergeCell ref="C5:I5"/>
    <mergeCell ref="C6:I6"/>
    <mergeCell ref="C1:K1"/>
    <mergeCell ref="C2:K2"/>
    <mergeCell ref="B21:C21"/>
    <mergeCell ref="L6:O6"/>
    <mergeCell ref="L5:O5"/>
    <mergeCell ref="B1:B2"/>
    <mergeCell ref="A9:G9"/>
    <mergeCell ref="J9:O9"/>
  </mergeCells>
  <conditionalFormatting sqref="N21">
    <cfRule type="expression" priority="4" dxfId="0" stopIfTrue="1">
      <formula>IF(AND($L$5="AVENIR",$M$21&lt;3.8),1,0)</formula>
    </cfRule>
    <cfRule type="expression" priority="5" dxfId="0" stopIfTrue="1">
      <formula>OR(IF(AND($L$5="ESPOIR",$L$6="FILLE",$M$21&lt;6.3),1,0),IF(AND($L$5="ESPOIR",$L$6="GARCON",$M$21&lt;7.5),1,0))</formula>
    </cfRule>
    <cfRule type="expression" priority="6" dxfId="0" stopIfTrue="1">
      <formula>OR(IF(AND($L$5="JUNIOR",$L$6="FILLE",$M$21&lt;7.7),1,0),IF(AND($L$5="JUNIOR",$L$6="GARCON",$M$21&lt;9.1),1,0))</formula>
    </cfRule>
  </conditionalFormatting>
  <dataValidations count="11">
    <dataValidation type="list" allowBlank="1" showInputMessage="1" showErrorMessage="1" sqref="B11:B20 K11:K20">
      <formula1>figure</formula1>
    </dataValidation>
    <dataValidation type="list" allowBlank="1" showInputMessage="1" showErrorMessage="1" sqref="C11:C20 L11:L20">
      <formula1>position</formula1>
    </dataValidation>
    <dataValidation type="list" allowBlank="1" showInputMessage="1" showErrorMessage="1" sqref="H11:H20">
      <formula1>"*"</formula1>
    </dataValidation>
    <dataValidation type="list" allowBlank="1" showInputMessage="1" showErrorMessage="1" sqref="J9:O9">
      <formula1>"LIBRE ( L )"</formula1>
    </dataValidation>
    <dataValidation type="list" allowBlank="1" showInputMessage="1" showErrorMessage="1" sqref="L6">
      <formula1>"FILLE,GARCON"</formula1>
    </dataValidation>
    <dataValidation allowBlank="1" showInputMessage="1" showErrorMessage="1" prompt="Avenir   [ 3,8 [&#10;Espoir F [ 6,3 [&#10;Espoir G [ 7,5 [&#10;Junior F [ 7,7 [&#10;Junior G [ 9,1 [" sqref="N21"/>
    <dataValidation type="list" allowBlank="1" showInputMessage="1" showErrorMessage="1" sqref="A9:H9">
      <formula1>"LIBRE A EXIGENCE  ( L* ) "</formula1>
    </dataValidation>
    <dataValidation allowBlank="1" showErrorMessage="1" prompt="Avenir   [ 3,8 [&#10;Espoir F [ 6,3 [&#10;Espoir G [ 7,5 [&#10;Junior F [ 7,7 [&#10;Junior G [ 9,1 [" sqref="M21"/>
    <dataValidation allowBlank="1" showErrorMessage="1" prompt="2 éléments marqués d'un (*) " sqref="D21"/>
    <dataValidation allowBlank="1" showErrorMessage="1" sqref="B21:C21"/>
    <dataValidation type="list" allowBlank="1" showErrorMessage="1" prompt="Avenir : 4 éléments marqués d'un (*)  &#10;Espoir : 2 éléments marqués d'un (*)&#10;Junior : 4 éléments marqués d'un (*)  " sqref="G11:G20">
      <formula1>"d"</formula1>
    </dataValidation>
  </dataValidations>
  <printOptions horizontalCentered="1" verticalCentered="1"/>
  <pageMargins left="0.5118110236220472" right="0.5511811023622047" top="0.31496062992125984" bottom="0.1968503937007874" header="0.31496062992125984" footer="0.15748031496062992"/>
  <pageSetup fitToHeight="1" fitToWidth="1" horizontalDpi="360" verticalDpi="360" orientation="landscape" paperSize="9" scale="87" r:id="rId2"/>
  <headerFooter alignWithMargins="0">
    <oddFooter>&amp;R&amp;"Arial,Italique"&amp;9@Tous droits réservés E.NGUYEN-BA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NGUYEN BA ELISE</Manager>
  <Company>freeland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carte de competition TR 2016 v1</dc:title>
  <dc:subject>carte de competition trampoline</dc:subject>
  <dc:creator>NGUYEN BA ELISE</dc:creator>
  <cp:keywords>carte de competition trampoline</cp:keywords>
  <dc:description>version 2016</dc:description>
  <cp:lastModifiedBy>Marion</cp:lastModifiedBy>
  <cp:lastPrinted>2014-07-17T13:38:56Z</cp:lastPrinted>
  <dcterms:created xsi:type="dcterms:W3CDTF">2005-09-15T14:38:03Z</dcterms:created>
  <dcterms:modified xsi:type="dcterms:W3CDTF">2017-03-02T14:32:59Z</dcterms:modified>
  <cp:category>carte de competition trampoline</cp:category>
  <cp:version/>
  <cp:contentType/>
  <cp:contentStatus/>
</cp:coreProperties>
</file>